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535" activeTab="0"/>
  </bookViews>
  <sheets>
    <sheet name="тит лист" sheetId="1" r:id="rId1"/>
    <sheet name="88" sheetId="2" r:id="rId2"/>
    <sheet name="Лист2" sheetId="3" r:id="rId3"/>
    <sheet name="Лист1" sheetId="4" r:id="rId4"/>
    <sheet name="Лист3" sheetId="5" r:id="rId5"/>
  </sheets>
  <definedNames>
    <definedName name="_xlnm.Print_Area" localSheetId="2">'Лист2'!$A$1:$AW$42</definedName>
    <definedName name="_xlnm.Print_Area" localSheetId="0">'тит лист'!$A$1:$L$62</definedName>
  </definedNames>
  <calcPr fullCalcOnLoad="1"/>
</workbook>
</file>

<file path=xl/sharedStrings.xml><?xml version="1.0" encoding="utf-8"?>
<sst xmlns="http://schemas.openxmlformats.org/spreadsheetml/2006/main" count="395" uniqueCount="169">
  <si>
    <t>УТВЕРЖДАЮ</t>
  </si>
  <si>
    <t>(подпись)</t>
  </si>
  <si>
    <t>(расшифровка подписи)</t>
  </si>
  <si>
    <t>План финансово - хозяйственной деятельности</t>
  </si>
  <si>
    <t xml:space="preserve">на 2017 год  и на плановый период   2018 и   2019 годов 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</si>
  <si>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</si>
  <si>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</si>
  <si>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</si>
  <si>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</si>
  <si>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</si>
  <si>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</si>
  <si>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</si>
  <si>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</si>
  <si>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</si>
  <si>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</si>
  <si>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</si>
  <si>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</si>
  <si>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</si>
  <si>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</si>
  <si>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</si>
  <si>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</si>
  <si>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</si>
  <si>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</si>
  <si>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</si>
  <si>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</si>
  <si>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</si>
  <si>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</si>
  <si>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</si>
  <si>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</si>
  <si>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</si>
  <si>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Наименование показателя</t>
  </si>
  <si>
    <t>Количество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</si>
  <si>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</si>
  <si>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</si>
  <si>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</si>
  <si>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</si>
  <si>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</si>
  <si>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</si>
  <si>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Управление образования администрации города Прокопьевска</t>
  </si>
  <si>
    <t xml:space="preserve">реестровый номер                                  </t>
  </si>
  <si>
    <t>муниципальное бюджетное дошкольное  образовательное учреждение "Детский сад № 88 "Аленушка"</t>
  </si>
  <si>
    <t>4223027846 / 422301001</t>
  </si>
  <si>
    <t>653016 г. Прокопьевск, ул.Павлова, дом № 1</t>
  </si>
  <si>
    <t xml:space="preserve">Холодкова Елена Михайловна, заведующий </t>
  </si>
  <si>
    <t>1 год</t>
  </si>
  <si>
    <t xml:space="preserve">образовательная деятельность по образовательным программам дошкольного образования, присмотр и уход за детьми.
Дошкольное образование направлено на 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 и укрепление здоровья детей дошкольного возраста, коррекция нарушений развития различных категорий детей с ограниченными возможностями здоровья, оказание им квалифицированной психолого-педагогической помощи, оказание методической, психолого-педагогической, диагностической и консультативной помощи родителям (законным представителям) по вопросам воспитания, обучения и развития детей.
Образовательные программы дошкольного образования направлены на разностороннее развитие детей дошкольного возраста с учетом их возрастных и индивидуальных особенностей, в том числе достижение детьми дошкольного возраста уровня развития, необходимого и достаточного для успешного освоения ими образовательных программ начального общего образования, на основе индивидуального подхода к детям дошкольного возраста и специфичных для детей дошкольного возраста видов деятельности.
</t>
  </si>
  <si>
    <t xml:space="preserve"> предоставление общедоступного бесплатного дошкольного образования;
 предоставление дополнительного образования;
 присмотр и уход за детьми. 
</t>
  </si>
  <si>
    <t>42-42-07/006/2006-691</t>
  </si>
  <si>
    <t>III. Показатели по поступлениям и выплатам государственного учреждения</t>
  </si>
  <si>
    <t>на   2017 г.</t>
  </si>
  <si>
    <t>на   2018 г.</t>
  </si>
  <si>
    <t>на   2019 г.</t>
  </si>
  <si>
    <t>Код строки</t>
  </si>
  <si>
    <t>Код по бюджетной классификации РФ</t>
  </si>
  <si>
    <t>Объем финансового обеспечения на очередной финансовый год , руб.(с точностью до двух знаков после запятой - 0,00)</t>
  </si>
  <si>
    <t>Объем финансового обеспечения на первый финансовый год планового периода , руб.(с точностью до двух знаков после запятой - 0,00)</t>
  </si>
  <si>
    <t>Объем финансового обеспечения на второй финансовый год планового периода 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</si>
  <si>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</si>
  <si>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</si>
  <si>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</si>
  <si>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</si>
  <si>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</si>
  <si>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</si>
  <si>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</si>
  <si>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</si>
  <si>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</si>
  <si>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</si>
  <si>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</si>
  <si>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</si>
  <si>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</si>
  <si>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</si>
  <si>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</si>
  <si>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</si>
  <si>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</si>
  <si>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</si>
  <si>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</si>
  <si>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</si>
  <si>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зароботная плата</t>
  </si>
  <si>
    <t>прочие выплаты из ФОТ</t>
  </si>
  <si>
    <t>начисленияна вылаты по оплате труда</t>
  </si>
  <si>
    <t>из них: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</si>
  <si>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</si>
  <si>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</si>
  <si>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</si>
  <si>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</si>
  <si>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</si>
  <si>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расходы на закупку товаров, работ,услуг, всего</t>
  </si>
  <si>
    <t>прочие расходы (кроме расходов на закупку товаров,работ, услуг)</t>
  </si>
  <si>
    <t>Поступление финансовых активов, всего:</t>
  </si>
  <si>
    <t xml:space="preserve">из них:                                    </t>
  </si>
  <si>
    <t>увеличение стоимости  основных средств</t>
  </si>
  <si>
    <t>увеличение стоимости  материальных запасов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</si>
  <si>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</si>
  <si>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</si>
  <si>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</si>
  <si>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</si>
  <si>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</si>
  <si>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3а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</si>
  <si>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</si>
  <si>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</si>
  <si>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</si>
  <si>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</si>
  <si>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</si>
  <si>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</si>
  <si>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2017 г. очередной финансовый год</t>
  </si>
  <si>
    <t>на 2018 г.         1-ый год планового периода</t>
  </si>
  <si>
    <t>на 2019 г.         2-ой год планового периода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</si>
  <si>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</si>
  <si>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</si>
  <si>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</si>
  <si>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</si>
  <si>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</si>
  <si>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</si>
  <si>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по приобретению материальных запасов</t>
  </si>
  <si>
    <t>по приобретению основных средств</t>
  </si>
  <si>
    <t>по оплате прочих услуг</t>
  </si>
  <si>
    <t>по оплате услуг по содержанию имущества</t>
  </si>
  <si>
    <t>по оплате услуг связи</t>
  </si>
  <si>
    <t>по оплате коммунальных услуг</t>
  </si>
  <si>
    <t>по начислениям на выплаты по оплате труда</t>
  </si>
  <si>
    <t>по иным выплатам из ФОТ</t>
  </si>
  <si>
    <t>по оплате труда</t>
  </si>
  <si>
    <t>в том числе:                                                                                 просроченная кредиторская задолженность</t>
  </si>
  <si>
    <t>кредиторская задолженность:</t>
  </si>
  <si>
    <t>из них:                                                                                         долговые обязательства</t>
  </si>
  <si>
    <t>Обязательства, всего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</si>
  <si>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</si>
  <si>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</si>
  <si>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</si>
  <si>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</si>
  <si>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в том числе:                                                                               денежные средства учреждения на счетах</t>
  </si>
  <si>
    <t>Финансовые активы, всего:</t>
  </si>
  <si>
    <t>Движимое имущество, всего</t>
  </si>
  <si>
    <t>Недвижимое имущество, остаточная стоимость</t>
  </si>
  <si>
    <t>Недвижимое имущество, всего</t>
  </si>
  <si>
    <t>Нефинансовые активы, всего:</t>
  </si>
  <si>
    <t>Сумма, тыс.руб.</t>
  </si>
  <si>
    <t>II. Показатели финансового состояния муниципального учреждения</t>
  </si>
  <si>
    <t>доп. соглашение от 21.03.2017 г.</t>
  </si>
  <si>
    <t>№ 52</t>
  </si>
  <si>
    <t>Движимое имущество, остаточная стоимость</t>
  </si>
  <si>
    <t>уплата налогов, платежей и сборов, всего</t>
  </si>
  <si>
    <t>И.о начальника Управления образования</t>
  </si>
  <si>
    <t>Г.Н. Каплюк</t>
  </si>
  <si>
    <t>"09" ноября 2017 г.</t>
  </si>
  <si>
    <t>"09" ноября  2017 г.</t>
  </si>
  <si>
    <t>Сведения о средствах, поступающих во временное распоряжение учреждения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</si>
  <si>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</si>
  <si>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</si>
  <si>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</si>
  <si>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</si>
  <si>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</si>
  <si>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</si>
  <si>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</si>
  <si>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</si>
  <si>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</si>
  <si>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</si>
  <si>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</si>
  <si>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</si>
  <si>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</si>
  <si>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</si>
  <si>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Руководитель муниципального автономного учреждения</t>
  </si>
  <si>
    <t>Главный бухгалтер государственного бюджетного (автономного) учреждения (подразделения)</t>
  </si>
  <si>
    <t>Г.М. Мельник</t>
  </si>
  <si>
    <t>Исполнитель</t>
  </si>
  <si>
    <t>Т.В. Бугрова</t>
  </si>
  <si>
    <t xml:space="preserve">Е.М. Холодкова </t>
  </si>
  <si>
    <t xml:space="preserve">прочие расходы </t>
  </si>
  <si>
    <t>прочие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</si>
</sst>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9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43" fontId="38" fillId="0" borderId="19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Alignment="1">
      <alignment/>
    </xf>
    <xf numFmtId="171" fontId="5" fillId="0" borderId="11" xfId="59" applyFont="1" applyBorder="1" applyAlignment="1">
      <alignment horizontal="center" vertical="center"/>
    </xf>
    <xf numFmtId="171" fontId="38" fillId="0" borderId="11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71" fontId="2" fillId="0" borderId="11" xfId="59" applyFont="1" applyBorder="1" applyAlignment="1">
      <alignment horizontal="center" vertical="center"/>
    </xf>
    <xf numFmtId="171" fontId="0" fillId="0" borderId="11" xfId="59" applyFont="1" applyBorder="1" applyAlignment="1">
      <alignment horizontal="center" vertical="center"/>
    </xf>
    <xf numFmtId="43" fontId="29" fillId="0" borderId="21" xfId="0" applyNumberFormat="1" applyFont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171" fontId="38" fillId="0" borderId="11" xfId="59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171" fontId="0" fillId="0" borderId="19" xfId="59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171" fontId="38" fillId="0" borderId="19" xfId="59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1" fontId="38" fillId="0" borderId="11" xfId="59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/>
    </xf>
    <xf numFmtId="43" fontId="38" fillId="0" borderId="1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171" fontId="11" fillId="0" borderId="11" xfId="0" applyNumberFormat="1" applyFont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vertical="top" wrapText="1"/>
    </xf>
    <xf numFmtId="43" fontId="38" fillId="0" borderId="11" xfId="0" applyNumberFormat="1" applyFont="1" applyBorder="1" applyAlignment="1">
      <alignment horizontal="center" vertical="center"/>
    </xf>
    <xf numFmtId="171" fontId="38" fillId="0" borderId="11" xfId="59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71" fontId="38" fillId="0" borderId="11" xfId="59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12" fontId="5" fillId="0" borderId="18" xfId="0" applyNumberFormat="1" applyFont="1" applyFill="1" applyBorder="1" applyAlignment="1">
      <alignment horizontal="right" vertical="top" wrapText="1"/>
    </xf>
    <xf numFmtId="12" fontId="5" fillId="0" borderId="15" xfId="0" applyNumberFormat="1" applyFont="1" applyFill="1" applyBorder="1" applyAlignment="1">
      <alignment horizontal="right" vertical="top" wrapText="1"/>
    </xf>
    <xf numFmtId="12" fontId="5" fillId="0" borderId="16" xfId="0" applyNumberFormat="1" applyFont="1" applyFill="1" applyBorder="1" applyAlignment="1">
      <alignment horizontal="right" vertical="top" wrapText="1"/>
    </xf>
    <xf numFmtId="14" fontId="5" fillId="0" borderId="18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4" fontId="2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171" fontId="5" fillId="0" borderId="14" xfId="59" applyFont="1" applyBorder="1" applyAlignment="1">
      <alignment vertical="top" wrapText="1"/>
    </xf>
    <xf numFmtId="171" fontId="5" fillId="0" borderId="17" xfId="59" applyFont="1" applyBorder="1" applyAlignment="1">
      <alignment vertical="top" wrapText="1"/>
    </xf>
    <xf numFmtId="171" fontId="5" fillId="0" borderId="10" xfId="59" applyFont="1" applyBorder="1" applyAlignment="1">
      <alignment vertical="top" wrapText="1"/>
    </xf>
    <xf numFmtId="171" fontId="5" fillId="0" borderId="13" xfId="59" applyFont="1" applyBorder="1" applyAlignment="1">
      <alignment vertical="top" wrapText="1"/>
    </xf>
    <xf numFmtId="171" fontId="2" fillId="0" borderId="15" xfId="59" applyFont="1" applyBorder="1" applyAlignment="1">
      <alignment vertical="top" wrapText="1"/>
    </xf>
    <xf numFmtId="171" fontId="2" fillId="0" borderId="16" xfId="59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171" fontId="2" fillId="0" borderId="14" xfId="59" applyFont="1" applyBorder="1" applyAlignment="1">
      <alignment vertical="top" wrapText="1"/>
    </xf>
    <xf numFmtId="171" fontId="2" fillId="0" borderId="17" xfId="59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71" fontId="5" fillId="0" borderId="15" xfId="59" applyFont="1" applyBorder="1" applyAlignment="1">
      <alignment vertical="top" wrapText="1"/>
    </xf>
    <xf numFmtId="171" fontId="5" fillId="0" borderId="16" xfId="59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171" fontId="5" fillId="0" borderId="14" xfId="0" applyNumberFormat="1" applyFont="1" applyBorder="1" applyAlignment="1">
      <alignment vertical="top" wrapText="1"/>
    </xf>
    <xf numFmtId="171" fontId="0" fillId="0" borderId="18" xfId="59" applyFont="1" applyBorder="1" applyAlignment="1">
      <alignment horizontal="center"/>
    </xf>
    <xf numFmtId="171" fontId="0" fillId="0" borderId="15" xfId="59" applyFont="1" applyBorder="1" applyAlignment="1">
      <alignment horizontal="center"/>
    </xf>
    <xf numFmtId="171" fontId="0" fillId="0" borderId="16" xfId="59" applyFont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71" fontId="2" fillId="0" borderId="18" xfId="59" applyFont="1" applyBorder="1" applyAlignment="1">
      <alignment horizontal="center" vertical="top" wrapText="1"/>
    </xf>
    <xf numFmtId="171" fontId="2" fillId="0" borderId="15" xfId="59" applyFont="1" applyBorder="1" applyAlignment="1">
      <alignment horizontal="center" vertical="top" wrapText="1"/>
    </xf>
    <xf numFmtId="171" fontId="2" fillId="0" borderId="16" xfId="59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71" fontId="2" fillId="0" borderId="11" xfId="59" applyFont="1" applyBorder="1" applyAlignment="1">
      <alignment horizontal="center" vertical="center"/>
    </xf>
    <xf numFmtId="171" fontId="0" fillId="0" borderId="11" xfId="59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1" fontId="5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171" fontId="5" fillId="0" borderId="11" xfId="59" applyFont="1" applyBorder="1" applyAlignment="1">
      <alignment horizontal="center" vertical="center"/>
    </xf>
    <xf numFmtId="171" fontId="38" fillId="0" borderId="11" xfId="5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1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2"/>
  <sheetViews>
    <sheetView tabSelected="1" view="pageBreakPreview" zoomScaleSheetLayoutView="100" zoomScalePageLayoutView="0" workbookViewId="0" topLeftCell="A1">
      <selection activeCell="I39" sqref="I39:L40"/>
    </sheetView>
  </sheetViews>
  <sheetFormatPr defaultColWidth="9.140625" defaultRowHeight="15"/>
  <cols>
    <col min="8" max="8" width="30.140625" style="0" customWidth="1"/>
    <col min="10" max="10" width="3.28125" style="0" customWidth="1"/>
    <col min="11" max="11" width="2.140625" style="0" customWidth="1"/>
    <col min="12" max="12" width="10.421875" style="0" customWidth="1"/>
  </cols>
  <sheetData>
    <row r="1" spans="1:12" ht="15">
      <c r="A1" s="1"/>
      <c r="B1" s="1"/>
      <c r="C1" s="107"/>
      <c r="D1" s="107"/>
      <c r="E1" s="2"/>
      <c r="F1" s="105"/>
      <c r="G1" s="105"/>
      <c r="H1" s="108"/>
      <c r="I1" s="108"/>
      <c r="J1" s="108"/>
      <c r="K1" s="108"/>
      <c r="L1" s="108"/>
    </row>
    <row r="2" spans="1:12" ht="15">
      <c r="A2" s="1"/>
      <c r="B2" s="1"/>
      <c r="C2" s="107"/>
      <c r="D2" s="107"/>
      <c r="E2" s="2"/>
      <c r="F2" s="105"/>
      <c r="G2" s="105"/>
      <c r="H2" s="108"/>
      <c r="I2" s="108"/>
      <c r="J2" s="108"/>
      <c r="K2" s="108"/>
      <c r="L2" s="108"/>
    </row>
    <row r="3" spans="1:12" ht="15">
      <c r="A3" s="1"/>
      <c r="B3" s="1"/>
      <c r="C3" s="107"/>
      <c r="D3" s="107"/>
      <c r="E3" s="2"/>
      <c r="F3" s="105"/>
      <c r="G3" s="105"/>
      <c r="H3" s="105" t="s">
        <v>0</v>
      </c>
      <c r="I3" s="105"/>
      <c r="J3" s="105"/>
      <c r="K3" s="105"/>
      <c r="L3" s="105"/>
    </row>
    <row r="4" spans="1:12" ht="15">
      <c r="A4" s="1"/>
      <c r="B4" s="1"/>
      <c r="C4" s="107"/>
      <c r="D4" s="107"/>
      <c r="E4" s="2"/>
      <c r="F4" s="105"/>
      <c r="G4" s="105"/>
      <c r="H4" s="107" t="s">
        <v>142</v>
      </c>
      <c r="I4" s="107"/>
      <c r="J4" s="107"/>
      <c r="K4" s="107"/>
      <c r="L4" s="107"/>
    </row>
    <row r="5" spans="1:12" ht="15.75" thickBot="1">
      <c r="A5" s="1"/>
      <c r="B5" s="1"/>
      <c r="C5" s="107"/>
      <c r="D5" s="107"/>
      <c r="E5" s="2"/>
      <c r="F5" s="105"/>
      <c r="G5" s="105"/>
      <c r="H5" s="3"/>
      <c r="I5" s="106" t="s">
        <v>143</v>
      </c>
      <c r="J5" s="106"/>
      <c r="K5" s="106"/>
      <c r="L5" s="106"/>
    </row>
    <row r="6" spans="1:12" ht="15">
      <c r="A6" s="1"/>
      <c r="B6" s="1"/>
      <c r="C6" s="107"/>
      <c r="D6" s="107"/>
      <c r="E6" s="2"/>
      <c r="F6" s="105"/>
      <c r="G6" s="105"/>
      <c r="H6" s="4" t="s">
        <v>1</v>
      </c>
      <c r="I6" s="109" t="s">
        <v>2</v>
      </c>
      <c r="J6" s="109"/>
      <c r="K6" s="109"/>
      <c r="L6" s="109"/>
    </row>
    <row r="7" spans="1:12" ht="15">
      <c r="A7" s="107"/>
      <c r="B7" s="107"/>
      <c r="C7" s="107"/>
      <c r="D7" s="107"/>
      <c r="E7" s="2"/>
      <c r="F7" s="105"/>
      <c r="G7" s="105"/>
      <c r="H7" s="108" t="s">
        <v>144</v>
      </c>
      <c r="I7" s="110"/>
      <c r="J7" s="110"/>
      <c r="K7" s="110"/>
      <c r="L7" s="110"/>
    </row>
    <row r="8" spans="1:12" ht="28.5" customHeight="1">
      <c r="A8" s="107"/>
      <c r="B8" s="107"/>
      <c r="C8" s="107"/>
      <c r="D8" s="107"/>
      <c r="E8" s="2"/>
      <c r="F8" s="105"/>
      <c r="G8" s="105"/>
      <c r="H8" s="108"/>
      <c r="I8" s="110"/>
      <c r="J8" s="110"/>
      <c r="K8" s="110"/>
      <c r="L8" s="110"/>
    </row>
    <row r="9" spans="1:12" ht="15">
      <c r="A9" s="107"/>
      <c r="B9" s="107"/>
      <c r="C9" s="107"/>
      <c r="D9" s="107"/>
      <c r="E9" s="2"/>
      <c r="F9" s="105"/>
      <c r="G9" s="105"/>
      <c r="H9" s="4"/>
      <c r="I9" s="4"/>
      <c r="J9" s="4"/>
      <c r="K9" s="4"/>
      <c r="L9" s="4"/>
    </row>
    <row r="10" spans="1:12" ht="15">
      <c r="A10" s="107"/>
      <c r="B10" s="107"/>
      <c r="C10" s="107"/>
      <c r="D10" s="107"/>
      <c r="E10" s="2"/>
      <c r="F10" s="105"/>
      <c r="G10" s="105"/>
      <c r="H10" s="4"/>
      <c r="I10" s="4"/>
      <c r="J10" s="4"/>
      <c r="K10" s="4"/>
      <c r="L10" s="4"/>
    </row>
    <row r="11" spans="1:12" ht="18.75">
      <c r="A11" s="111" t="s">
        <v>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8.75">
      <c r="A12" s="111" t="s">
        <v>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19.5" thickBot="1">
      <c r="A13" s="5"/>
      <c r="B13" s="5"/>
      <c r="C13" s="111"/>
      <c r="D13" s="111"/>
      <c r="E13" s="5"/>
      <c r="F13" s="111"/>
      <c r="G13" s="111"/>
      <c r="H13" s="5"/>
      <c r="I13" s="112"/>
      <c r="J13" s="112"/>
      <c r="K13" s="112"/>
      <c r="L13" s="6" t="s">
        <v>5</v>
      </c>
    </row>
    <row r="14" spans="1:12" ht="19.5" thickBot="1">
      <c r="A14" s="5"/>
      <c r="B14" s="5"/>
      <c r="C14" s="111"/>
      <c r="D14" s="111"/>
      <c r="E14" s="5"/>
      <c r="F14" s="111"/>
      <c r="G14" s="111"/>
      <c r="H14" s="5"/>
      <c r="I14" s="113" t="s">
        <v>6</v>
      </c>
      <c r="J14" s="113"/>
      <c r="K14" s="114"/>
      <c r="L14" s="7"/>
    </row>
    <row r="15" spans="1:12" ht="15">
      <c r="A15" s="115" t="s">
        <v>145</v>
      </c>
      <c r="B15" s="115"/>
      <c r="C15" s="115"/>
      <c r="D15" s="115"/>
      <c r="E15" s="115"/>
      <c r="F15" s="115"/>
      <c r="G15" s="115"/>
      <c r="H15" s="115"/>
      <c r="I15" s="113" t="s">
        <v>7</v>
      </c>
      <c r="J15" s="113"/>
      <c r="K15" s="114"/>
      <c r="L15" s="117"/>
    </row>
    <row r="16" spans="1:12" ht="15.75" thickBot="1">
      <c r="A16" s="116"/>
      <c r="B16" s="116"/>
      <c r="C16" s="116"/>
      <c r="D16" s="116"/>
      <c r="E16" s="116"/>
      <c r="F16" s="116"/>
      <c r="G16" s="116"/>
      <c r="H16" s="116"/>
      <c r="I16" s="113"/>
      <c r="J16" s="113"/>
      <c r="K16" s="114"/>
      <c r="L16" s="118"/>
    </row>
    <row r="17" spans="1:12" ht="15">
      <c r="A17" s="119" t="s">
        <v>8</v>
      </c>
      <c r="B17" s="120"/>
      <c r="C17" s="120"/>
      <c r="D17" s="125" t="s">
        <v>40</v>
      </c>
      <c r="E17" s="125"/>
      <c r="F17" s="125"/>
      <c r="G17" s="125"/>
      <c r="H17" s="126"/>
      <c r="I17" s="129" t="s">
        <v>9</v>
      </c>
      <c r="J17" s="113"/>
      <c r="K17" s="114"/>
      <c r="L17" s="117">
        <v>50597411</v>
      </c>
    </row>
    <row r="18" spans="1:12" ht="15.75" thickBot="1">
      <c r="A18" s="121"/>
      <c r="B18" s="122"/>
      <c r="C18" s="122"/>
      <c r="D18" s="115"/>
      <c r="E18" s="115"/>
      <c r="F18" s="115"/>
      <c r="G18" s="115"/>
      <c r="H18" s="127"/>
      <c r="I18" s="129"/>
      <c r="J18" s="113"/>
      <c r="K18" s="114"/>
      <c r="L18" s="118"/>
    </row>
    <row r="19" spans="1:12" ht="15.75" thickBot="1">
      <c r="A19" s="121"/>
      <c r="B19" s="122"/>
      <c r="C19" s="122"/>
      <c r="D19" s="115"/>
      <c r="E19" s="115"/>
      <c r="F19" s="115"/>
      <c r="G19" s="115"/>
      <c r="H19" s="127"/>
      <c r="I19" s="121"/>
      <c r="J19" s="107"/>
      <c r="K19" s="130"/>
      <c r="L19" s="8"/>
    </row>
    <row r="20" spans="1:12" ht="15.75" thickBot="1">
      <c r="A20" s="121"/>
      <c r="B20" s="122"/>
      <c r="C20" s="122"/>
      <c r="D20" s="115"/>
      <c r="E20" s="115"/>
      <c r="F20" s="115"/>
      <c r="G20" s="115"/>
      <c r="H20" s="127"/>
      <c r="I20" s="121"/>
      <c r="J20" s="107"/>
      <c r="K20" s="130"/>
      <c r="L20" s="8"/>
    </row>
    <row r="21" spans="1:12" ht="15.75" thickBot="1">
      <c r="A21" s="123"/>
      <c r="B21" s="124"/>
      <c r="C21" s="124"/>
      <c r="D21" s="116"/>
      <c r="E21" s="116"/>
      <c r="F21" s="116"/>
      <c r="G21" s="116"/>
      <c r="H21" s="128"/>
      <c r="I21" s="129"/>
      <c r="J21" s="113"/>
      <c r="K21" s="114"/>
      <c r="L21" s="9"/>
    </row>
    <row r="22" spans="1:12" ht="15.75" customHeight="1" thickBot="1">
      <c r="A22" s="204" t="s">
        <v>10</v>
      </c>
      <c r="B22" s="205"/>
      <c r="C22" s="205"/>
      <c r="D22" s="206" t="s">
        <v>41</v>
      </c>
      <c r="E22" s="206"/>
      <c r="F22" s="206"/>
      <c r="G22" s="206"/>
      <c r="H22" s="207"/>
      <c r="I22" s="143"/>
      <c r="J22" s="144"/>
      <c r="K22" s="145"/>
      <c r="L22" s="10"/>
    </row>
    <row r="23" spans="1:12" ht="15.75" thickBot="1">
      <c r="A23" s="146" t="s">
        <v>11</v>
      </c>
      <c r="B23" s="147"/>
      <c r="C23" s="147"/>
      <c r="D23" s="147"/>
      <c r="E23" s="147"/>
      <c r="F23" s="147"/>
      <c r="G23" s="147"/>
      <c r="H23" s="148"/>
      <c r="I23" s="149" t="s">
        <v>12</v>
      </c>
      <c r="J23" s="150"/>
      <c r="K23" s="151"/>
      <c r="L23" s="10">
        <v>383</v>
      </c>
    </row>
    <row r="24" spans="1:12" ht="48" customHeight="1" thickBot="1">
      <c r="A24" s="146" t="s">
        <v>13</v>
      </c>
      <c r="B24" s="147"/>
      <c r="C24" s="147"/>
      <c r="D24" s="152" t="s">
        <v>38</v>
      </c>
      <c r="E24" s="152"/>
      <c r="F24" s="152"/>
      <c r="G24" s="152"/>
      <c r="H24" s="152"/>
      <c r="I24" s="152"/>
      <c r="J24" s="152"/>
      <c r="K24" s="152"/>
      <c r="L24" s="153"/>
    </row>
    <row r="25" spans="1:12" ht="32.25" customHeight="1" thickBot="1">
      <c r="A25" s="146" t="s">
        <v>14</v>
      </c>
      <c r="B25" s="147"/>
      <c r="C25" s="147"/>
      <c r="D25" s="152" t="s">
        <v>42</v>
      </c>
      <c r="E25" s="152"/>
      <c r="F25" s="152"/>
      <c r="G25" s="152"/>
      <c r="H25" s="152"/>
      <c r="I25" s="152"/>
      <c r="J25" s="152"/>
      <c r="K25" s="152"/>
      <c r="L25" s="153"/>
    </row>
    <row r="26" spans="1:12" ht="1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</row>
    <row r="27" spans="1:12" ht="15">
      <c r="A27" s="112" t="s">
        <v>15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2" ht="15.75" thickBo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2" ht="15">
      <c r="A29" s="131" t="s">
        <v>16</v>
      </c>
      <c r="B29" s="132"/>
      <c r="C29" s="132"/>
      <c r="D29" s="132"/>
      <c r="E29" s="132"/>
      <c r="F29" s="132"/>
      <c r="G29" s="132"/>
      <c r="H29" s="133"/>
      <c r="I29" s="134"/>
      <c r="J29" s="135"/>
      <c r="K29" s="135"/>
      <c r="L29" s="136"/>
    </row>
    <row r="30" spans="1:12" ht="15.75" thickBot="1">
      <c r="A30" s="140" t="s">
        <v>17</v>
      </c>
      <c r="B30" s="141"/>
      <c r="C30" s="141"/>
      <c r="D30" s="141"/>
      <c r="E30" s="141"/>
      <c r="F30" s="141"/>
      <c r="G30" s="141"/>
      <c r="H30" s="142"/>
      <c r="I30" s="137"/>
      <c r="J30" s="138"/>
      <c r="K30" s="138"/>
      <c r="L30" s="139"/>
    </row>
    <row r="31" spans="1:12" ht="30" customHeight="1" thickBot="1">
      <c r="A31" s="154" t="s">
        <v>39</v>
      </c>
      <c r="B31" s="155"/>
      <c r="C31" s="155"/>
      <c r="D31" s="155"/>
      <c r="E31" s="155"/>
      <c r="F31" s="155"/>
      <c r="G31" s="155"/>
      <c r="H31" s="156"/>
      <c r="I31" s="157" t="s">
        <v>47</v>
      </c>
      <c r="J31" s="158"/>
      <c r="K31" s="158"/>
      <c r="L31" s="159"/>
    </row>
    <row r="32" spans="1:12" ht="31.5" customHeight="1" thickBot="1">
      <c r="A32" s="154" t="s">
        <v>18</v>
      </c>
      <c r="B32" s="155"/>
      <c r="C32" s="155"/>
      <c r="D32" s="155"/>
      <c r="E32" s="155"/>
      <c r="F32" s="155"/>
      <c r="G32" s="155"/>
      <c r="H32" s="156"/>
      <c r="I32" s="160">
        <v>38852</v>
      </c>
      <c r="J32" s="161"/>
      <c r="K32" s="161"/>
      <c r="L32" s="162"/>
    </row>
    <row r="33" spans="1:12" ht="15.75" thickBot="1">
      <c r="A33" s="146" t="s">
        <v>19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</row>
    <row r="34" spans="1:96" ht="166.5" customHeight="1" thickBot="1">
      <c r="A34" s="208" t="s">
        <v>45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</row>
    <row r="35" spans="1:12" ht="15.75" thickBot="1">
      <c r="A35" s="146" t="s">
        <v>20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8"/>
    </row>
    <row r="36" spans="1:12" s="16" customFormat="1" ht="45.75" customHeight="1" thickBot="1">
      <c r="A36" s="146" t="s">
        <v>46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8"/>
    </row>
    <row r="37" spans="1:12" ht="15">
      <c r="A37" s="165" t="s">
        <v>21</v>
      </c>
      <c r="B37" s="166"/>
      <c r="C37" s="166"/>
      <c r="D37" s="166"/>
      <c r="E37" s="166"/>
      <c r="F37" s="166"/>
      <c r="G37" s="166"/>
      <c r="H37" s="167"/>
      <c r="I37" s="119"/>
      <c r="J37" s="120"/>
      <c r="K37" s="120"/>
      <c r="L37" s="171"/>
    </row>
    <row r="38" spans="1:12" ht="15.75" thickBot="1">
      <c r="A38" s="168"/>
      <c r="B38" s="169"/>
      <c r="C38" s="169"/>
      <c r="D38" s="169"/>
      <c r="E38" s="169"/>
      <c r="F38" s="169"/>
      <c r="G38" s="169"/>
      <c r="H38" s="170"/>
      <c r="I38" s="123"/>
      <c r="J38" s="124"/>
      <c r="K38" s="124"/>
      <c r="L38" s="172"/>
    </row>
    <row r="39" spans="1:12" ht="15">
      <c r="A39" s="165" t="s">
        <v>22</v>
      </c>
      <c r="B39" s="166"/>
      <c r="C39" s="166"/>
      <c r="D39" s="166"/>
      <c r="E39" s="166"/>
      <c r="F39" s="166"/>
      <c r="G39" s="166"/>
      <c r="H39" s="167"/>
      <c r="I39" s="119" t="s">
        <v>43</v>
      </c>
      <c r="J39" s="120"/>
      <c r="K39" s="120"/>
      <c r="L39" s="171"/>
    </row>
    <row r="40" spans="1:12" ht="45.75" customHeight="1" thickBot="1">
      <c r="A40" s="168"/>
      <c r="B40" s="169"/>
      <c r="C40" s="169"/>
      <c r="D40" s="169"/>
      <c r="E40" s="169"/>
      <c r="F40" s="169"/>
      <c r="G40" s="169"/>
      <c r="H40" s="170"/>
      <c r="I40" s="123"/>
      <c r="J40" s="124"/>
      <c r="K40" s="124"/>
      <c r="L40" s="172"/>
    </row>
    <row r="41" spans="1:12" ht="15">
      <c r="A41" s="165" t="s">
        <v>23</v>
      </c>
      <c r="B41" s="166"/>
      <c r="C41" s="166"/>
      <c r="D41" s="166"/>
      <c r="E41" s="166"/>
      <c r="F41" s="166"/>
      <c r="G41" s="166"/>
      <c r="H41" s="167"/>
      <c r="I41" s="119"/>
      <c r="J41" s="120"/>
      <c r="K41" s="120"/>
      <c r="L41" s="171"/>
    </row>
    <row r="42" spans="1:12" ht="15.75" thickBot="1">
      <c r="A42" s="168"/>
      <c r="B42" s="169"/>
      <c r="C42" s="169"/>
      <c r="D42" s="169"/>
      <c r="E42" s="169"/>
      <c r="F42" s="169"/>
      <c r="G42" s="169"/>
      <c r="H42" s="170"/>
      <c r="I42" s="123"/>
      <c r="J42" s="124"/>
      <c r="K42" s="124"/>
      <c r="L42" s="172"/>
    </row>
    <row r="43" spans="1:12" ht="30" customHeight="1" thickBot="1">
      <c r="A43" s="154" t="s">
        <v>24</v>
      </c>
      <c r="B43" s="155"/>
      <c r="C43" s="155"/>
      <c r="D43" s="155"/>
      <c r="E43" s="155"/>
      <c r="F43" s="155"/>
      <c r="G43" s="155"/>
      <c r="H43" s="156"/>
      <c r="I43" s="173" t="s">
        <v>138</v>
      </c>
      <c r="J43" s="147"/>
      <c r="K43" s="147"/>
      <c r="L43" s="148"/>
    </row>
    <row r="44" spans="1:12" ht="15.75" thickBot="1">
      <c r="A44" s="154" t="s">
        <v>25</v>
      </c>
      <c r="B44" s="155"/>
      <c r="C44" s="155"/>
      <c r="D44" s="155"/>
      <c r="E44" s="155"/>
      <c r="F44" s="155"/>
      <c r="G44" s="155"/>
      <c r="H44" s="156"/>
      <c r="I44" s="174" t="s">
        <v>139</v>
      </c>
      <c r="J44" s="175"/>
      <c r="K44" s="175"/>
      <c r="L44" s="176"/>
    </row>
    <row r="45" spans="1:12" ht="15">
      <c r="A45" s="165" t="s">
        <v>26</v>
      </c>
      <c r="B45" s="166"/>
      <c r="C45" s="166"/>
      <c r="D45" s="166"/>
      <c r="E45" s="166"/>
      <c r="F45" s="166"/>
      <c r="G45" s="166"/>
      <c r="H45" s="167"/>
      <c r="I45" s="119" t="s">
        <v>38</v>
      </c>
      <c r="J45" s="120"/>
      <c r="K45" s="120"/>
      <c r="L45" s="171"/>
    </row>
    <row r="46" spans="1:12" ht="15.75" thickBot="1">
      <c r="A46" s="168"/>
      <c r="B46" s="169"/>
      <c r="C46" s="169"/>
      <c r="D46" s="169"/>
      <c r="E46" s="169"/>
      <c r="F46" s="169"/>
      <c r="G46" s="169"/>
      <c r="H46" s="170"/>
      <c r="I46" s="123"/>
      <c r="J46" s="124"/>
      <c r="K46" s="124"/>
      <c r="L46" s="172"/>
    </row>
    <row r="47" spans="1:12" ht="15">
      <c r="A47" s="165" t="s">
        <v>27</v>
      </c>
      <c r="B47" s="166"/>
      <c r="C47" s="166"/>
      <c r="D47" s="166"/>
      <c r="E47" s="166"/>
      <c r="F47" s="166"/>
      <c r="G47" s="166"/>
      <c r="H47" s="167"/>
      <c r="I47" s="119" t="s">
        <v>44</v>
      </c>
      <c r="J47" s="120"/>
      <c r="K47" s="120"/>
      <c r="L47" s="171"/>
    </row>
    <row r="48" spans="1:12" ht="15.75" thickBot="1">
      <c r="A48" s="168" t="s">
        <v>28</v>
      </c>
      <c r="B48" s="169"/>
      <c r="C48" s="169"/>
      <c r="D48" s="169"/>
      <c r="E48" s="169"/>
      <c r="F48" s="169"/>
      <c r="G48" s="169"/>
      <c r="H48" s="170"/>
      <c r="I48" s="123"/>
      <c r="J48" s="124"/>
      <c r="K48" s="124"/>
      <c r="L48" s="172"/>
    </row>
    <row r="49" spans="1:12" ht="15">
      <c r="A49" s="135" t="s">
        <v>29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</row>
    <row r="50" spans="1:12" ht="15.75" thickBo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</row>
    <row r="51" spans="1:12" ht="15">
      <c r="A51" s="177" t="s">
        <v>30</v>
      </c>
      <c r="B51" s="178"/>
      <c r="C51" s="178"/>
      <c r="D51" s="179"/>
      <c r="E51" s="11"/>
      <c r="F51" s="183" t="s">
        <v>31</v>
      </c>
      <c r="G51" s="184"/>
      <c r="H51" s="187" t="s">
        <v>32</v>
      </c>
      <c r="I51" s="189" t="s">
        <v>33</v>
      </c>
      <c r="J51" s="190"/>
      <c r="K51" s="190"/>
      <c r="L51" s="191"/>
    </row>
    <row r="52" spans="1:12" ht="15.75" thickBot="1">
      <c r="A52" s="180"/>
      <c r="B52" s="181"/>
      <c r="C52" s="181"/>
      <c r="D52" s="182"/>
      <c r="E52" s="12"/>
      <c r="F52" s="185"/>
      <c r="G52" s="186"/>
      <c r="H52" s="188"/>
      <c r="I52" s="192" t="s">
        <v>34</v>
      </c>
      <c r="J52" s="106"/>
      <c r="K52" s="106"/>
      <c r="L52" s="193"/>
    </row>
    <row r="53" spans="1:12" ht="15.75" thickBot="1">
      <c r="A53" s="194" t="s">
        <v>35</v>
      </c>
      <c r="B53" s="195"/>
      <c r="C53" s="195"/>
      <c r="D53" s="196"/>
      <c r="E53" s="13"/>
      <c r="F53" s="197"/>
      <c r="G53" s="198"/>
      <c r="H53" s="14"/>
      <c r="I53" s="199"/>
      <c r="J53" s="200"/>
      <c r="K53" s="200"/>
      <c r="L53" s="201"/>
    </row>
    <row r="54" spans="1:12" ht="15.75" thickBot="1">
      <c r="A54" s="194"/>
      <c r="B54" s="195"/>
      <c r="C54" s="195"/>
      <c r="D54" s="196"/>
      <c r="E54" s="13"/>
      <c r="F54" s="197"/>
      <c r="G54" s="198"/>
      <c r="H54" s="14"/>
      <c r="I54" s="199"/>
      <c r="J54" s="200"/>
      <c r="K54" s="200"/>
      <c r="L54" s="201"/>
    </row>
    <row r="55" spans="1:12" ht="15.75" thickBot="1">
      <c r="A55" s="194" t="s">
        <v>36</v>
      </c>
      <c r="B55" s="195"/>
      <c r="C55" s="195"/>
      <c r="D55" s="196"/>
      <c r="E55" s="13"/>
      <c r="F55" s="197"/>
      <c r="G55" s="198"/>
      <c r="H55" s="14"/>
      <c r="I55" s="199"/>
      <c r="J55" s="200"/>
      <c r="K55" s="200"/>
      <c r="L55" s="201"/>
    </row>
    <row r="56" spans="1:12" ht="15.75" thickBot="1">
      <c r="A56" s="194"/>
      <c r="B56" s="195"/>
      <c r="C56" s="195"/>
      <c r="D56" s="196"/>
      <c r="E56" s="13"/>
      <c r="F56" s="197"/>
      <c r="G56" s="198"/>
      <c r="H56" s="14"/>
      <c r="I56" s="199"/>
      <c r="J56" s="200"/>
      <c r="K56" s="200"/>
      <c r="L56" s="201"/>
    </row>
    <row r="57" spans="1:12" ht="15.75" thickBot="1">
      <c r="A57" s="194"/>
      <c r="B57" s="195"/>
      <c r="C57" s="195"/>
      <c r="D57" s="196"/>
      <c r="E57" s="13"/>
      <c r="F57" s="197"/>
      <c r="G57" s="198"/>
      <c r="H57" s="14"/>
      <c r="I57" s="199"/>
      <c r="J57" s="200"/>
      <c r="K57" s="200"/>
      <c r="L57" s="201"/>
    </row>
    <row r="58" spans="1:12" ht="15.75" thickBot="1">
      <c r="A58" s="194" t="s">
        <v>37</v>
      </c>
      <c r="B58" s="195"/>
      <c r="C58" s="195"/>
      <c r="D58" s="202"/>
      <c r="E58" s="13"/>
      <c r="F58" s="203"/>
      <c r="G58" s="198"/>
      <c r="H58" s="14"/>
      <c r="I58" s="199"/>
      <c r="J58" s="200"/>
      <c r="K58" s="200"/>
      <c r="L58" s="201"/>
    </row>
    <row r="59" spans="1:12" ht="15.75" thickBot="1">
      <c r="A59" s="194"/>
      <c r="B59" s="195"/>
      <c r="C59" s="195"/>
      <c r="D59" s="196"/>
      <c r="E59" s="13"/>
      <c r="F59" s="197"/>
      <c r="G59" s="198"/>
      <c r="H59" s="14"/>
      <c r="I59" s="199"/>
      <c r="J59" s="200"/>
      <c r="K59" s="200"/>
      <c r="L59" s="201"/>
    </row>
    <row r="60" spans="1:12" ht="15.75" thickBot="1">
      <c r="A60" s="194"/>
      <c r="B60" s="195"/>
      <c r="C60" s="195"/>
      <c r="D60" s="196"/>
      <c r="E60" s="13"/>
      <c r="F60" s="197"/>
      <c r="G60" s="198"/>
      <c r="H60" s="14"/>
      <c r="I60" s="199"/>
      <c r="J60" s="200"/>
      <c r="K60" s="200"/>
      <c r="L60" s="201"/>
    </row>
    <row r="61" spans="1:12" ht="15.75" thickBot="1">
      <c r="A61" s="194"/>
      <c r="B61" s="195"/>
      <c r="C61" s="195"/>
      <c r="D61" s="196"/>
      <c r="E61" s="13"/>
      <c r="F61" s="197"/>
      <c r="G61" s="198"/>
      <c r="H61" s="14"/>
      <c r="I61" s="199"/>
      <c r="J61" s="200"/>
      <c r="K61" s="200"/>
      <c r="L61" s="201"/>
    </row>
    <row r="62" spans="1:12" ht="1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</row>
  </sheetData>
  <sheetProtection/>
  <mergeCells count="114">
    <mergeCell ref="A62:L62"/>
    <mergeCell ref="A22:C22"/>
    <mergeCell ref="D22:H22"/>
    <mergeCell ref="A34:L34"/>
    <mergeCell ref="A60:D60"/>
    <mergeCell ref="F60:G60"/>
    <mergeCell ref="I60:L60"/>
    <mergeCell ref="A61:D61"/>
    <mergeCell ref="F61:G61"/>
    <mergeCell ref="I61:L61"/>
    <mergeCell ref="A58:D58"/>
    <mergeCell ref="F58:G58"/>
    <mergeCell ref="I58:L58"/>
    <mergeCell ref="A59:D59"/>
    <mergeCell ref="F59:G59"/>
    <mergeCell ref="I59:L59"/>
    <mergeCell ref="A56:D56"/>
    <mergeCell ref="F56:G56"/>
    <mergeCell ref="I56:L56"/>
    <mergeCell ref="A57:D57"/>
    <mergeCell ref="F57:G57"/>
    <mergeCell ref="I57:L57"/>
    <mergeCell ref="A54:D54"/>
    <mergeCell ref="F54:G54"/>
    <mergeCell ref="I54:L54"/>
    <mergeCell ref="A55:D55"/>
    <mergeCell ref="F55:G55"/>
    <mergeCell ref="I55:L55"/>
    <mergeCell ref="A51:D52"/>
    <mergeCell ref="F51:G52"/>
    <mergeCell ref="H51:H52"/>
    <mergeCell ref="I51:L51"/>
    <mergeCell ref="I52:L52"/>
    <mergeCell ref="A53:D53"/>
    <mergeCell ref="F53:G53"/>
    <mergeCell ref="I53:L53"/>
    <mergeCell ref="A45:H46"/>
    <mergeCell ref="I45:L46"/>
    <mergeCell ref="A47:H47"/>
    <mergeCell ref="I47:L48"/>
    <mergeCell ref="A48:H48"/>
    <mergeCell ref="A49:L50"/>
    <mergeCell ref="A41:H42"/>
    <mergeCell ref="I41:L42"/>
    <mergeCell ref="A43:H43"/>
    <mergeCell ref="I43:L43"/>
    <mergeCell ref="A44:H44"/>
    <mergeCell ref="I44:L44"/>
    <mergeCell ref="A35:L35"/>
    <mergeCell ref="A36:L36"/>
    <mergeCell ref="A37:H38"/>
    <mergeCell ref="I37:L38"/>
    <mergeCell ref="A39:H40"/>
    <mergeCell ref="I39:L40"/>
    <mergeCell ref="A31:H31"/>
    <mergeCell ref="I31:L31"/>
    <mergeCell ref="A32:H32"/>
    <mergeCell ref="I32:L32"/>
    <mergeCell ref="A33:L33"/>
    <mergeCell ref="A25:C25"/>
    <mergeCell ref="D25:L25"/>
    <mergeCell ref="A26:L26"/>
    <mergeCell ref="A27:L27"/>
    <mergeCell ref="A28:L28"/>
    <mergeCell ref="A29:H29"/>
    <mergeCell ref="I29:L30"/>
    <mergeCell ref="A30:H30"/>
    <mergeCell ref="I22:K22"/>
    <mergeCell ref="A23:H23"/>
    <mergeCell ref="I23:K23"/>
    <mergeCell ref="A24:C24"/>
    <mergeCell ref="D24:L24"/>
    <mergeCell ref="A15:H16"/>
    <mergeCell ref="I15:K16"/>
    <mergeCell ref="L15:L16"/>
    <mergeCell ref="A17:C21"/>
    <mergeCell ref="D17:H21"/>
    <mergeCell ref="I17:K18"/>
    <mergeCell ref="L17:L18"/>
    <mergeCell ref="I19:K19"/>
    <mergeCell ref="I20:K20"/>
    <mergeCell ref="I21:K21"/>
    <mergeCell ref="A11:L11"/>
    <mergeCell ref="A12:L12"/>
    <mergeCell ref="C13:D13"/>
    <mergeCell ref="F13:G13"/>
    <mergeCell ref="I13:K13"/>
    <mergeCell ref="C14:D14"/>
    <mergeCell ref="F14:G14"/>
    <mergeCell ref="I14:K14"/>
    <mergeCell ref="A7:A10"/>
    <mergeCell ref="B7:B10"/>
    <mergeCell ref="C7:D10"/>
    <mergeCell ref="F7:G10"/>
    <mergeCell ref="H7:L7"/>
    <mergeCell ref="H8:L8"/>
    <mergeCell ref="C6:D6"/>
    <mergeCell ref="F6:G6"/>
    <mergeCell ref="I6:L6"/>
    <mergeCell ref="C3:D3"/>
    <mergeCell ref="F3:G3"/>
    <mergeCell ref="H3:L3"/>
    <mergeCell ref="C4:D4"/>
    <mergeCell ref="F4:G4"/>
    <mergeCell ref="H4:L4"/>
    <mergeCell ref="C5:D5"/>
    <mergeCell ref="F5:G5"/>
    <mergeCell ref="I5:L5"/>
    <mergeCell ref="C1:D1"/>
    <mergeCell ref="F1:G1"/>
    <mergeCell ref="H1:L1"/>
    <mergeCell ref="C2:D2"/>
    <mergeCell ref="F2:G2"/>
    <mergeCell ref="H2:L2"/>
  </mergeCells>
  <printOptions/>
  <pageMargins left="0.2" right="0.2" top="0.2" bottom="0.23" header="0.3" footer="0.21"/>
  <pageSetup horizontalDpi="600" verticalDpi="600" orientation="portrait" paperSize="9" scale="75" r:id="rId1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32"/>
  <sheetViews>
    <sheetView zoomScalePageLayoutView="0" workbookViewId="0" topLeftCell="A1">
      <selection activeCell="G33" sqref="G33"/>
    </sheetView>
  </sheetViews>
  <sheetFormatPr defaultColWidth="9.140625" defaultRowHeight="15"/>
  <sheetData>
    <row r="1" spans="1:12" ht="27.75" customHeight="1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5.75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29.25" customHeight="1" thickBot="1">
      <c r="A4" s="210" t="s">
        <v>30</v>
      </c>
      <c r="B4" s="211"/>
      <c r="C4" s="211"/>
      <c r="D4" s="211"/>
      <c r="E4" s="211"/>
      <c r="F4" s="212"/>
      <c r="G4" s="178" t="s">
        <v>136</v>
      </c>
      <c r="H4" s="178"/>
      <c r="I4" s="184"/>
      <c r="J4" s="213"/>
      <c r="K4" s="213"/>
      <c r="L4" s="213"/>
    </row>
    <row r="5" spans="1:12" ht="15.75" thickBot="1">
      <c r="A5" s="214">
        <v>1</v>
      </c>
      <c r="B5" s="206"/>
      <c r="C5" s="206"/>
      <c r="D5" s="206"/>
      <c r="E5" s="206"/>
      <c r="F5" s="207"/>
      <c r="G5" s="206">
        <v>2</v>
      </c>
      <c r="H5" s="206"/>
      <c r="I5" s="207"/>
      <c r="J5" s="209"/>
      <c r="K5" s="209"/>
      <c r="L5" s="209"/>
    </row>
    <row r="6" spans="1:12" ht="15">
      <c r="A6" s="134" t="s">
        <v>135</v>
      </c>
      <c r="B6" s="135"/>
      <c r="C6" s="135"/>
      <c r="D6" s="135"/>
      <c r="E6" s="135"/>
      <c r="F6" s="136"/>
      <c r="G6" s="215">
        <f>G8+G10</f>
        <v>3455808.85</v>
      </c>
      <c r="H6" s="215"/>
      <c r="I6" s="216"/>
      <c r="J6" s="209"/>
      <c r="K6" s="209"/>
      <c r="L6" s="209"/>
    </row>
    <row r="7" spans="1:12" ht="15.75" thickBot="1">
      <c r="A7" s="137"/>
      <c r="B7" s="138"/>
      <c r="C7" s="138"/>
      <c r="D7" s="138"/>
      <c r="E7" s="138"/>
      <c r="F7" s="139"/>
      <c r="G7" s="217"/>
      <c r="H7" s="217"/>
      <c r="I7" s="218"/>
      <c r="J7" s="209"/>
      <c r="K7" s="209"/>
      <c r="L7" s="209"/>
    </row>
    <row r="8" spans="1:12" ht="15.75" thickBot="1">
      <c r="A8" s="146" t="s">
        <v>134</v>
      </c>
      <c r="B8" s="147"/>
      <c r="C8" s="147"/>
      <c r="D8" s="147"/>
      <c r="E8" s="147"/>
      <c r="F8" s="148"/>
      <c r="G8" s="219">
        <v>2713618.44</v>
      </c>
      <c r="H8" s="219"/>
      <c r="I8" s="220"/>
      <c r="J8" s="221"/>
      <c r="K8" s="209"/>
      <c r="L8" s="209"/>
    </row>
    <row r="9" spans="1:12" ht="15.75" thickBot="1">
      <c r="A9" s="119" t="s">
        <v>133</v>
      </c>
      <c r="B9" s="120"/>
      <c r="C9" s="120"/>
      <c r="D9" s="120"/>
      <c r="E9" s="120"/>
      <c r="F9" s="171"/>
      <c r="G9" s="222">
        <v>1022462.41</v>
      </c>
      <c r="H9" s="222"/>
      <c r="I9" s="223"/>
      <c r="J9" s="209"/>
      <c r="K9" s="209"/>
      <c r="L9" s="209"/>
    </row>
    <row r="10" spans="1:12" ht="15.75" thickBot="1">
      <c r="A10" s="146" t="s">
        <v>132</v>
      </c>
      <c r="B10" s="147"/>
      <c r="C10" s="147"/>
      <c r="D10" s="147"/>
      <c r="E10" s="147"/>
      <c r="F10" s="148"/>
      <c r="G10" s="219">
        <v>742190.41</v>
      </c>
      <c r="H10" s="219"/>
      <c r="I10" s="220"/>
      <c r="J10" s="209"/>
      <c r="K10" s="209"/>
      <c r="L10" s="209"/>
    </row>
    <row r="11" spans="1:12" ht="15.75" thickBot="1">
      <c r="A11" s="119" t="s">
        <v>140</v>
      </c>
      <c r="B11" s="120"/>
      <c r="C11" s="120"/>
      <c r="D11" s="120"/>
      <c r="E11" s="120"/>
      <c r="F11" s="171"/>
      <c r="G11" s="222">
        <v>76443.25</v>
      </c>
      <c r="H11" s="222"/>
      <c r="I11" s="223"/>
      <c r="J11" s="209"/>
      <c r="K11" s="209"/>
      <c r="L11" s="209"/>
    </row>
    <row r="12" spans="1:12" s="40" customFormat="1" ht="15.75" thickBot="1">
      <c r="A12" s="203" t="s">
        <v>131</v>
      </c>
      <c r="B12" s="224"/>
      <c r="C12" s="224"/>
      <c r="D12" s="224"/>
      <c r="E12" s="224"/>
      <c r="F12" s="198"/>
      <c r="G12" s="225">
        <f>G18+G22</f>
        <v>512926.05999999994</v>
      </c>
      <c r="H12" s="225"/>
      <c r="I12" s="226"/>
      <c r="J12" s="227"/>
      <c r="K12" s="227"/>
      <c r="L12" s="227"/>
    </row>
    <row r="13" spans="1:12" ht="15.75" thickBot="1">
      <c r="A13" s="146" t="s">
        <v>130</v>
      </c>
      <c r="B13" s="147"/>
      <c r="C13" s="147"/>
      <c r="D13" s="147"/>
      <c r="E13" s="147"/>
      <c r="F13" s="148"/>
      <c r="G13" s="147"/>
      <c r="H13" s="147"/>
      <c r="I13" s="148"/>
      <c r="J13" s="209"/>
      <c r="K13" s="209"/>
      <c r="L13" s="209"/>
    </row>
    <row r="14" spans="1:12" ht="15" customHeight="1" thickBot="1">
      <c r="A14" s="146"/>
      <c r="B14" s="147"/>
      <c r="C14" s="147"/>
      <c r="D14" s="147"/>
      <c r="E14" s="147"/>
      <c r="F14" s="148"/>
      <c r="G14" s="147"/>
      <c r="H14" s="147"/>
      <c r="I14" s="148"/>
      <c r="J14" s="221"/>
      <c r="K14" s="209"/>
      <c r="L14" s="209"/>
    </row>
    <row r="15" spans="1:12" ht="15.75" customHeight="1" thickBot="1">
      <c r="A15" s="146" t="s">
        <v>129</v>
      </c>
      <c r="B15" s="147"/>
      <c r="C15" s="147"/>
      <c r="D15" s="147"/>
      <c r="E15" s="147"/>
      <c r="F15" s="148"/>
      <c r="G15" s="147"/>
      <c r="H15" s="147"/>
      <c r="I15" s="148"/>
      <c r="J15" s="221"/>
      <c r="K15" s="209"/>
      <c r="L15" s="209"/>
    </row>
    <row r="16" spans="1:12" ht="15.75" customHeight="1" thickBot="1">
      <c r="A16" s="146" t="s">
        <v>128</v>
      </c>
      <c r="B16" s="147"/>
      <c r="C16" s="147"/>
      <c r="D16" s="147"/>
      <c r="E16" s="147"/>
      <c r="F16" s="148"/>
      <c r="G16" s="147"/>
      <c r="H16" s="147"/>
      <c r="I16" s="148"/>
      <c r="J16" s="221"/>
      <c r="K16" s="209"/>
      <c r="L16" s="209"/>
    </row>
    <row r="17" spans="1:12" ht="15.75" customHeight="1" thickBot="1">
      <c r="A17" s="146" t="s">
        <v>127</v>
      </c>
      <c r="B17" s="147"/>
      <c r="C17" s="147"/>
      <c r="D17" s="147"/>
      <c r="E17" s="147"/>
      <c r="F17" s="148"/>
      <c r="G17" s="224"/>
      <c r="H17" s="224"/>
      <c r="I17" s="198"/>
      <c r="J17" s="228"/>
      <c r="K17" s="227"/>
      <c r="L17" s="227"/>
    </row>
    <row r="18" spans="1:12" s="40" customFormat="1" ht="15.75" customHeight="1" thickBot="1">
      <c r="A18" s="203" t="s">
        <v>126</v>
      </c>
      <c r="B18" s="224"/>
      <c r="C18" s="224"/>
      <c r="D18" s="224"/>
      <c r="E18" s="224"/>
      <c r="F18" s="198"/>
      <c r="G18" s="224"/>
      <c r="H18" s="224"/>
      <c r="I18" s="198"/>
      <c r="J18" s="228"/>
      <c r="K18" s="227"/>
      <c r="L18" s="227"/>
    </row>
    <row r="19" spans="1:12" ht="15.75" customHeight="1" thickBot="1">
      <c r="A19" s="146" t="s">
        <v>125</v>
      </c>
      <c r="B19" s="147"/>
      <c r="C19" s="147"/>
      <c r="D19" s="147"/>
      <c r="E19" s="147"/>
      <c r="F19" s="148"/>
      <c r="G19" s="147"/>
      <c r="H19" s="147"/>
      <c r="I19" s="148"/>
      <c r="J19" s="221"/>
      <c r="K19" s="209"/>
      <c r="L19" s="209"/>
    </row>
    <row r="20" spans="1:12" ht="15">
      <c r="A20" s="119" t="s">
        <v>124</v>
      </c>
      <c r="B20" s="120"/>
      <c r="C20" s="120"/>
      <c r="D20" s="120"/>
      <c r="E20" s="120"/>
      <c r="F20" s="171"/>
      <c r="G20" s="120"/>
      <c r="H20" s="120"/>
      <c r="I20" s="171"/>
      <c r="J20" s="209"/>
      <c r="K20" s="209"/>
      <c r="L20" s="209"/>
    </row>
    <row r="21" spans="1:12" ht="15.75" thickBot="1">
      <c r="A21" s="121"/>
      <c r="B21" s="122"/>
      <c r="C21" s="122"/>
      <c r="D21" s="122"/>
      <c r="E21" s="122"/>
      <c r="F21" s="130"/>
      <c r="G21" s="122"/>
      <c r="H21" s="122"/>
      <c r="I21" s="130"/>
      <c r="J21" s="209"/>
      <c r="K21" s="209"/>
      <c r="L21" s="209"/>
    </row>
    <row r="22" spans="1:12" s="40" customFormat="1" ht="15.75" thickBot="1">
      <c r="A22" s="134" t="s">
        <v>123</v>
      </c>
      <c r="B22" s="135"/>
      <c r="C22" s="135"/>
      <c r="D22" s="135"/>
      <c r="E22" s="135"/>
      <c r="F22" s="136"/>
      <c r="G22" s="229">
        <f>SUM(G24:I32)</f>
        <v>512926.05999999994</v>
      </c>
      <c r="H22" s="135"/>
      <c r="I22" s="136"/>
      <c r="J22" s="227"/>
      <c r="K22" s="227"/>
      <c r="L22" s="227"/>
    </row>
    <row r="23" spans="1:12" ht="15.75" customHeight="1" thickBot="1">
      <c r="A23" s="146" t="s">
        <v>122</v>
      </c>
      <c r="B23" s="147"/>
      <c r="C23" s="147"/>
      <c r="D23" s="147"/>
      <c r="E23" s="147"/>
      <c r="F23" s="148"/>
      <c r="G23" s="147"/>
      <c r="H23" s="147"/>
      <c r="I23" s="148"/>
      <c r="J23" s="221"/>
      <c r="K23" s="209"/>
      <c r="L23" s="209"/>
    </row>
    <row r="24" spans="1:12" ht="15" customHeight="1" thickBot="1">
      <c r="A24" s="146" t="s">
        <v>121</v>
      </c>
      <c r="B24" s="147"/>
      <c r="C24" s="147"/>
      <c r="D24" s="147"/>
      <c r="E24" s="147"/>
      <c r="F24" s="148"/>
      <c r="G24" s="236">
        <f>79145.18+127502.09</f>
        <v>206647.27</v>
      </c>
      <c r="H24" s="237"/>
      <c r="I24" s="238"/>
      <c r="J24" s="88"/>
      <c r="K24" s="88"/>
      <c r="L24" s="88"/>
    </row>
    <row r="25" spans="1:9" ht="15" customHeight="1" thickBot="1">
      <c r="A25" s="146" t="s">
        <v>120</v>
      </c>
      <c r="B25" s="147"/>
      <c r="C25" s="147"/>
      <c r="D25" s="147"/>
      <c r="E25" s="147"/>
      <c r="F25" s="148"/>
      <c r="G25" s="230">
        <f>130+0</f>
        <v>130</v>
      </c>
      <c r="H25" s="231"/>
      <c r="I25" s="232"/>
    </row>
    <row r="26" spans="1:9" ht="15.75" thickBot="1">
      <c r="A26" s="146" t="s">
        <v>119</v>
      </c>
      <c r="B26" s="147"/>
      <c r="C26" s="147"/>
      <c r="D26" s="147"/>
      <c r="E26" s="147"/>
      <c r="F26" s="148"/>
      <c r="G26" s="230">
        <f>62563.17+159769.49</f>
        <v>222332.65999999997</v>
      </c>
      <c r="H26" s="231"/>
      <c r="I26" s="232"/>
    </row>
    <row r="27" spans="1:9" ht="15.75" thickBot="1">
      <c r="A27" s="146" t="s">
        <v>118</v>
      </c>
      <c r="B27" s="147"/>
      <c r="C27" s="147"/>
      <c r="D27" s="147"/>
      <c r="E27" s="147"/>
      <c r="F27" s="148"/>
      <c r="G27" s="230">
        <v>19307.97</v>
      </c>
      <c r="H27" s="231"/>
      <c r="I27" s="232"/>
    </row>
    <row r="28" spans="1:9" ht="15.75" thickBot="1">
      <c r="A28" s="146" t="s">
        <v>117</v>
      </c>
      <c r="B28" s="147"/>
      <c r="C28" s="147"/>
      <c r="D28" s="147"/>
      <c r="E28" s="147"/>
      <c r="F28" s="148"/>
      <c r="G28" s="230"/>
      <c r="H28" s="231"/>
      <c r="I28" s="232"/>
    </row>
    <row r="29" spans="1:9" s="87" customFormat="1" ht="15.75" customHeight="1" thickBot="1">
      <c r="A29" s="233" t="s">
        <v>116</v>
      </c>
      <c r="B29" s="234"/>
      <c r="C29" s="234"/>
      <c r="D29" s="234"/>
      <c r="E29" s="234"/>
      <c r="F29" s="235"/>
      <c r="G29" s="230">
        <v>2761.98</v>
      </c>
      <c r="H29" s="231"/>
      <c r="I29" s="232"/>
    </row>
    <row r="30" spans="1:9" ht="15.75" thickBot="1">
      <c r="A30" s="146" t="s">
        <v>115</v>
      </c>
      <c r="B30" s="147"/>
      <c r="C30" s="147"/>
      <c r="D30" s="147"/>
      <c r="E30" s="147"/>
      <c r="F30" s="148"/>
      <c r="G30" s="230">
        <f>1109.9+4000</f>
        <v>5109.9</v>
      </c>
      <c r="H30" s="231"/>
      <c r="I30" s="232"/>
    </row>
    <row r="31" spans="1:9" ht="15.75" thickBot="1">
      <c r="A31" s="146" t="s">
        <v>114</v>
      </c>
      <c r="B31" s="240"/>
      <c r="C31" s="240"/>
      <c r="D31" s="240"/>
      <c r="E31" s="240"/>
      <c r="F31" s="241"/>
      <c r="G31" s="230"/>
      <c r="H31" s="242"/>
      <c r="I31" s="243"/>
    </row>
    <row r="32" spans="1:71" ht="15" customHeight="1" thickBot="1">
      <c r="A32" s="204" t="s">
        <v>113</v>
      </c>
      <c r="B32" s="205"/>
      <c r="C32" s="205"/>
      <c r="D32" s="205"/>
      <c r="E32" s="205"/>
      <c r="F32" s="239"/>
      <c r="G32" s="236">
        <v>56636.28</v>
      </c>
      <c r="H32" s="237"/>
      <c r="I32" s="238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5"/>
    </row>
  </sheetData>
  <sheetProtection/>
  <mergeCells count="75">
    <mergeCell ref="A32:F32"/>
    <mergeCell ref="G32:I32"/>
    <mergeCell ref="G26:I26"/>
    <mergeCell ref="A27:F27"/>
    <mergeCell ref="G27:I27"/>
    <mergeCell ref="A28:F28"/>
    <mergeCell ref="G28:I28"/>
    <mergeCell ref="A31:F31"/>
    <mergeCell ref="G31:I31"/>
    <mergeCell ref="A30:F30"/>
    <mergeCell ref="G30:I30"/>
    <mergeCell ref="A29:F29"/>
    <mergeCell ref="G29:I29"/>
    <mergeCell ref="A23:F23"/>
    <mergeCell ref="G23:I23"/>
    <mergeCell ref="J23:L23"/>
    <mergeCell ref="A24:F24"/>
    <mergeCell ref="G24:I24"/>
    <mergeCell ref="A25:F25"/>
    <mergeCell ref="G25:I25"/>
    <mergeCell ref="A26:F26"/>
    <mergeCell ref="A20:F21"/>
    <mergeCell ref="G20:I21"/>
    <mergeCell ref="J20:L21"/>
    <mergeCell ref="A22:F22"/>
    <mergeCell ref="G22:I22"/>
    <mergeCell ref="J22:L22"/>
    <mergeCell ref="A18:F18"/>
    <mergeCell ref="G18:I18"/>
    <mergeCell ref="J18:L18"/>
    <mergeCell ref="A19:F19"/>
    <mergeCell ref="G19:I19"/>
    <mergeCell ref="J19:L19"/>
    <mergeCell ref="A16:F16"/>
    <mergeCell ref="G16:I16"/>
    <mergeCell ref="J16:L16"/>
    <mergeCell ref="A17:F17"/>
    <mergeCell ref="G17:I17"/>
    <mergeCell ref="J17:L17"/>
    <mergeCell ref="A14:F14"/>
    <mergeCell ref="G14:I14"/>
    <mergeCell ref="J14:L14"/>
    <mergeCell ref="A15:F15"/>
    <mergeCell ref="G15:I15"/>
    <mergeCell ref="J15:L15"/>
    <mergeCell ref="A12:F12"/>
    <mergeCell ref="G12:I12"/>
    <mergeCell ref="J12:L12"/>
    <mergeCell ref="A13:F13"/>
    <mergeCell ref="G13:I13"/>
    <mergeCell ref="J13:L13"/>
    <mergeCell ref="A10:F10"/>
    <mergeCell ref="G10:I10"/>
    <mergeCell ref="J10:L10"/>
    <mergeCell ref="A11:F11"/>
    <mergeCell ref="G11:I11"/>
    <mergeCell ref="J11:L11"/>
    <mergeCell ref="A8:F8"/>
    <mergeCell ref="G8:I8"/>
    <mergeCell ref="J8:L8"/>
    <mergeCell ref="A9:F9"/>
    <mergeCell ref="G9:I9"/>
    <mergeCell ref="J9:L9"/>
    <mergeCell ref="A5:F5"/>
    <mergeCell ref="G5:I5"/>
    <mergeCell ref="J5:L5"/>
    <mergeCell ref="A6:F7"/>
    <mergeCell ref="G6:I7"/>
    <mergeCell ref="J6:L7"/>
    <mergeCell ref="A1:L1"/>
    <mergeCell ref="A2:L2"/>
    <mergeCell ref="A3:L3"/>
    <mergeCell ref="A4:F4"/>
    <mergeCell ref="G4:I4"/>
    <mergeCell ref="J4:L4"/>
  </mergeCells>
  <printOptions/>
  <pageMargins left="0.2" right="0.21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3"/>
  <sheetViews>
    <sheetView view="pageBreakPreview" zoomScale="60" zoomScaleNormal="90" zoomScalePageLayoutView="0" workbookViewId="0" topLeftCell="A4">
      <selection activeCell="AG33" sqref="AG33:AJ33"/>
    </sheetView>
  </sheetViews>
  <sheetFormatPr defaultColWidth="9.140625" defaultRowHeight="15"/>
  <cols>
    <col min="6" max="6" width="8.7109375" style="0" customWidth="1"/>
    <col min="7" max="7" width="9.140625" style="0" hidden="1" customWidth="1"/>
    <col min="8" max="8" width="12.28125" style="0" customWidth="1"/>
    <col min="9" max="9" width="22.7109375" style="0" customWidth="1"/>
    <col min="10" max="10" width="24.8515625" style="0" customWidth="1"/>
    <col min="15" max="15" width="17.00390625" style="0" bestFit="1" customWidth="1"/>
    <col min="22" max="22" width="8.8515625" style="0" customWidth="1"/>
    <col min="23" max="23" width="9.140625" style="0" hidden="1" customWidth="1"/>
    <col min="24" max="24" width="12.28125" style="0" customWidth="1"/>
    <col min="25" max="25" width="23.8515625" style="0" customWidth="1"/>
    <col min="26" max="26" width="25.140625" style="0" customWidth="1"/>
    <col min="31" max="31" width="17.00390625" style="0" bestFit="1" customWidth="1"/>
    <col min="32" max="32" width="9.28125" style="0" bestFit="1" customWidth="1"/>
    <col min="37" max="37" width="9.28125" style="0" bestFit="1" customWidth="1"/>
    <col min="38" max="38" width="9.140625" style="0" customWidth="1"/>
    <col min="39" max="39" width="9.140625" style="0" hidden="1" customWidth="1"/>
    <col min="40" max="40" width="12.28125" style="0" customWidth="1"/>
    <col min="41" max="41" width="25.00390625" style="0" customWidth="1"/>
    <col min="42" max="42" width="26.28125" style="0" customWidth="1"/>
    <col min="45" max="46" width="9.28125" style="0" bestFit="1" customWidth="1"/>
    <col min="47" max="47" width="17.00390625" style="0" bestFit="1" customWidth="1"/>
    <col min="48" max="48" width="9.28125" style="0" bestFit="1" customWidth="1"/>
  </cols>
  <sheetData>
    <row r="1" spans="1:45" ht="15">
      <c r="A1" s="112" t="s">
        <v>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6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6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</row>
    <row r="2" spans="1:45" ht="15">
      <c r="A2" s="112" t="s">
        <v>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6"/>
      <c r="Q2" s="112" t="s">
        <v>50</v>
      </c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6"/>
      <c r="AG2" s="112" t="s">
        <v>51</v>
      </c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</row>
    <row r="3" spans="1:45" ht="15.75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16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16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</row>
    <row r="4" spans="1:48" ht="28.5" customHeight="1" thickBot="1">
      <c r="A4" s="244" t="s">
        <v>30</v>
      </c>
      <c r="B4" s="244"/>
      <c r="C4" s="244"/>
      <c r="D4" s="244"/>
      <c r="E4" s="284" t="s">
        <v>52</v>
      </c>
      <c r="F4" s="286" t="s">
        <v>53</v>
      </c>
      <c r="G4" s="286"/>
      <c r="H4" s="65"/>
      <c r="I4" s="214" t="s">
        <v>54</v>
      </c>
      <c r="J4" s="282"/>
      <c r="K4" s="282"/>
      <c r="L4" s="282"/>
      <c r="M4" s="282"/>
      <c r="N4" s="282"/>
      <c r="O4" s="282"/>
      <c r="P4" s="283"/>
      <c r="Q4" s="244" t="s">
        <v>30</v>
      </c>
      <c r="R4" s="244"/>
      <c r="S4" s="244"/>
      <c r="T4" s="244"/>
      <c r="U4" s="284" t="s">
        <v>52</v>
      </c>
      <c r="V4" s="286" t="s">
        <v>53</v>
      </c>
      <c r="W4" s="286"/>
      <c r="X4" s="65"/>
      <c r="Y4" s="214" t="s">
        <v>55</v>
      </c>
      <c r="Z4" s="282"/>
      <c r="AA4" s="282"/>
      <c r="AB4" s="282"/>
      <c r="AC4" s="282"/>
      <c r="AD4" s="282"/>
      <c r="AE4" s="282"/>
      <c r="AF4" s="283"/>
      <c r="AG4" s="244" t="s">
        <v>30</v>
      </c>
      <c r="AH4" s="244"/>
      <c r="AI4" s="244"/>
      <c r="AJ4" s="244"/>
      <c r="AK4" s="284" t="s">
        <v>52</v>
      </c>
      <c r="AL4" s="286" t="s">
        <v>53</v>
      </c>
      <c r="AM4" s="286"/>
      <c r="AN4" s="65"/>
      <c r="AO4" s="214" t="s">
        <v>56</v>
      </c>
      <c r="AP4" s="282"/>
      <c r="AQ4" s="282"/>
      <c r="AR4" s="282"/>
      <c r="AS4" s="282"/>
      <c r="AT4" s="282"/>
      <c r="AU4" s="282"/>
      <c r="AV4" s="283"/>
    </row>
    <row r="5" spans="1:48" ht="22.5" customHeight="1" thickBot="1">
      <c r="A5" s="244"/>
      <c r="B5" s="244"/>
      <c r="C5" s="244"/>
      <c r="D5" s="244"/>
      <c r="E5" s="285"/>
      <c r="F5" s="286"/>
      <c r="G5" s="214"/>
      <c r="H5" s="64"/>
      <c r="I5" s="287" t="s">
        <v>57</v>
      </c>
      <c r="J5" s="281" t="s">
        <v>58</v>
      </c>
      <c r="K5" s="242"/>
      <c r="L5" s="242"/>
      <c r="M5" s="242"/>
      <c r="N5" s="242"/>
      <c r="O5" s="242"/>
      <c r="P5" s="243"/>
      <c r="Q5" s="244"/>
      <c r="R5" s="244"/>
      <c r="S5" s="244"/>
      <c r="T5" s="244"/>
      <c r="U5" s="285"/>
      <c r="V5" s="286"/>
      <c r="W5" s="214"/>
      <c r="X5" s="64"/>
      <c r="Y5" s="287" t="s">
        <v>57</v>
      </c>
      <c r="Z5" s="281" t="s">
        <v>58</v>
      </c>
      <c r="AA5" s="242"/>
      <c r="AB5" s="242"/>
      <c r="AC5" s="242"/>
      <c r="AD5" s="242"/>
      <c r="AE5" s="242"/>
      <c r="AF5" s="243"/>
      <c r="AG5" s="244"/>
      <c r="AH5" s="244"/>
      <c r="AI5" s="244"/>
      <c r="AJ5" s="244"/>
      <c r="AK5" s="285"/>
      <c r="AL5" s="286"/>
      <c r="AM5" s="214"/>
      <c r="AN5" s="64"/>
      <c r="AO5" s="287" t="s">
        <v>57</v>
      </c>
      <c r="AP5" s="281" t="s">
        <v>58</v>
      </c>
      <c r="AQ5" s="242"/>
      <c r="AR5" s="242"/>
      <c r="AS5" s="242"/>
      <c r="AT5" s="242"/>
      <c r="AU5" s="242"/>
      <c r="AV5" s="243"/>
    </row>
    <row r="6" spans="1:48" ht="102" customHeight="1" thickBot="1">
      <c r="A6" s="244"/>
      <c r="B6" s="244"/>
      <c r="C6" s="244"/>
      <c r="D6" s="244"/>
      <c r="E6" s="285"/>
      <c r="F6" s="286"/>
      <c r="G6" s="214"/>
      <c r="H6" s="68"/>
      <c r="I6" s="288"/>
      <c r="J6" s="272" t="s">
        <v>59</v>
      </c>
      <c r="K6" s="274" t="s">
        <v>60</v>
      </c>
      <c r="L6" s="275"/>
      <c r="M6" s="277" t="s">
        <v>61</v>
      </c>
      <c r="N6" s="279" t="s">
        <v>62</v>
      </c>
      <c r="O6" s="271" t="s">
        <v>63</v>
      </c>
      <c r="P6" s="212"/>
      <c r="Q6" s="244"/>
      <c r="R6" s="244"/>
      <c r="S6" s="244"/>
      <c r="T6" s="244"/>
      <c r="U6" s="285"/>
      <c r="V6" s="286"/>
      <c r="W6" s="214"/>
      <c r="X6" s="68"/>
      <c r="Y6" s="288"/>
      <c r="Z6" s="272" t="s">
        <v>59</v>
      </c>
      <c r="AA6" s="274" t="s">
        <v>60</v>
      </c>
      <c r="AB6" s="275"/>
      <c r="AC6" s="277" t="s">
        <v>61</v>
      </c>
      <c r="AD6" s="279" t="s">
        <v>62</v>
      </c>
      <c r="AE6" s="271" t="s">
        <v>63</v>
      </c>
      <c r="AF6" s="212"/>
      <c r="AG6" s="244"/>
      <c r="AH6" s="244"/>
      <c r="AI6" s="244"/>
      <c r="AJ6" s="244"/>
      <c r="AK6" s="285"/>
      <c r="AL6" s="286"/>
      <c r="AM6" s="214"/>
      <c r="AN6" s="68"/>
      <c r="AO6" s="288"/>
      <c r="AP6" s="272" t="s">
        <v>59</v>
      </c>
      <c r="AQ6" s="274" t="s">
        <v>60</v>
      </c>
      <c r="AR6" s="275"/>
      <c r="AS6" s="277" t="s">
        <v>61</v>
      </c>
      <c r="AT6" s="279" t="s">
        <v>62</v>
      </c>
      <c r="AU6" s="271" t="s">
        <v>63</v>
      </c>
      <c r="AV6" s="212"/>
    </row>
    <row r="7" spans="1:48" ht="12.75" customHeight="1" thickBot="1">
      <c r="A7" s="284"/>
      <c r="B7" s="284"/>
      <c r="C7" s="284"/>
      <c r="D7" s="284"/>
      <c r="E7" s="285"/>
      <c r="F7" s="187"/>
      <c r="G7" s="189"/>
      <c r="H7" s="68"/>
      <c r="I7" s="289"/>
      <c r="J7" s="273"/>
      <c r="K7" s="273"/>
      <c r="L7" s="276"/>
      <c r="M7" s="278"/>
      <c r="N7" s="280"/>
      <c r="O7" s="20" t="s">
        <v>64</v>
      </c>
      <c r="P7" s="20" t="s">
        <v>65</v>
      </c>
      <c r="Q7" s="284"/>
      <c r="R7" s="284"/>
      <c r="S7" s="284"/>
      <c r="T7" s="284"/>
      <c r="U7" s="285"/>
      <c r="V7" s="187"/>
      <c r="W7" s="189"/>
      <c r="X7" s="68"/>
      <c r="Y7" s="289"/>
      <c r="Z7" s="273"/>
      <c r="AA7" s="273"/>
      <c r="AB7" s="276"/>
      <c r="AC7" s="278"/>
      <c r="AD7" s="280"/>
      <c r="AE7" s="63" t="s">
        <v>64</v>
      </c>
      <c r="AF7" s="20" t="s">
        <v>65</v>
      </c>
      <c r="AG7" s="284"/>
      <c r="AH7" s="284"/>
      <c r="AI7" s="284"/>
      <c r="AJ7" s="284"/>
      <c r="AK7" s="285"/>
      <c r="AL7" s="187"/>
      <c r="AM7" s="189"/>
      <c r="AN7" s="68"/>
      <c r="AO7" s="289"/>
      <c r="AP7" s="273"/>
      <c r="AQ7" s="273"/>
      <c r="AR7" s="276"/>
      <c r="AS7" s="278"/>
      <c r="AT7" s="280"/>
      <c r="AU7" s="63" t="s">
        <v>64</v>
      </c>
      <c r="AV7" s="20" t="s">
        <v>65</v>
      </c>
    </row>
    <row r="8" spans="1:48" ht="15.75" thickBot="1">
      <c r="A8" s="260">
        <v>1</v>
      </c>
      <c r="B8" s="152"/>
      <c r="C8" s="152"/>
      <c r="D8" s="153"/>
      <c r="E8" s="18">
        <v>2</v>
      </c>
      <c r="F8" s="214">
        <v>3</v>
      </c>
      <c r="G8" s="267"/>
      <c r="H8" s="66" t="s">
        <v>97</v>
      </c>
      <c r="I8" s="21">
        <v>4</v>
      </c>
      <c r="J8" s="22">
        <v>5</v>
      </c>
      <c r="K8" s="268">
        <v>6</v>
      </c>
      <c r="L8" s="269"/>
      <c r="M8" s="22">
        <v>7</v>
      </c>
      <c r="N8" s="23">
        <v>8</v>
      </c>
      <c r="O8" s="24">
        <v>9</v>
      </c>
      <c r="P8" s="25">
        <v>10</v>
      </c>
      <c r="Q8" s="260">
        <v>1</v>
      </c>
      <c r="R8" s="152"/>
      <c r="S8" s="152"/>
      <c r="T8" s="153"/>
      <c r="U8" s="18">
        <v>2</v>
      </c>
      <c r="V8" s="214">
        <v>3</v>
      </c>
      <c r="W8" s="267"/>
      <c r="X8" s="66" t="s">
        <v>97</v>
      </c>
      <c r="Y8" s="21">
        <v>4</v>
      </c>
      <c r="Z8" s="22">
        <v>5</v>
      </c>
      <c r="AA8" s="268">
        <v>6</v>
      </c>
      <c r="AB8" s="269"/>
      <c r="AC8" s="22">
        <v>7</v>
      </c>
      <c r="AD8" s="23">
        <v>8</v>
      </c>
      <c r="AE8" s="24">
        <v>9</v>
      </c>
      <c r="AF8" s="25">
        <v>10</v>
      </c>
      <c r="AG8" s="260">
        <v>1</v>
      </c>
      <c r="AH8" s="152"/>
      <c r="AI8" s="152"/>
      <c r="AJ8" s="153"/>
      <c r="AK8" s="18">
        <v>2</v>
      </c>
      <c r="AL8" s="214">
        <v>3</v>
      </c>
      <c r="AM8" s="267"/>
      <c r="AN8" s="66" t="s">
        <v>97</v>
      </c>
      <c r="AO8" s="21">
        <v>4</v>
      </c>
      <c r="AP8" s="22">
        <v>5</v>
      </c>
      <c r="AQ8" s="268">
        <v>6</v>
      </c>
      <c r="AR8" s="269"/>
      <c r="AS8" s="22">
        <v>7</v>
      </c>
      <c r="AT8" s="26">
        <v>8</v>
      </c>
      <c r="AU8" s="24">
        <v>9</v>
      </c>
      <c r="AV8" s="25">
        <v>10</v>
      </c>
    </row>
    <row r="9" spans="1:48" s="40" customFormat="1" ht="19.5" customHeight="1" thickBot="1">
      <c r="A9" s="270" t="s">
        <v>66</v>
      </c>
      <c r="B9" s="270"/>
      <c r="C9" s="270"/>
      <c r="D9" s="270"/>
      <c r="E9" s="27">
        <v>100</v>
      </c>
      <c r="F9" s="264" t="s">
        <v>67</v>
      </c>
      <c r="G9" s="264"/>
      <c r="H9" s="69"/>
      <c r="I9" s="70">
        <f>I17</f>
        <v>8792600</v>
      </c>
      <c r="J9" s="71">
        <f>J17</f>
        <v>7367900</v>
      </c>
      <c r="K9" s="265">
        <f>K17</f>
        <v>23700</v>
      </c>
      <c r="L9" s="266"/>
      <c r="M9" s="72"/>
      <c r="N9" s="36"/>
      <c r="O9" s="37">
        <f>O17</f>
        <v>1401000</v>
      </c>
      <c r="P9" s="38"/>
      <c r="Q9" s="270" t="s">
        <v>66</v>
      </c>
      <c r="R9" s="270"/>
      <c r="S9" s="270"/>
      <c r="T9" s="270"/>
      <c r="U9" s="27">
        <v>100</v>
      </c>
      <c r="V9" s="264" t="s">
        <v>67</v>
      </c>
      <c r="W9" s="264"/>
      <c r="X9" s="69"/>
      <c r="Y9" s="70">
        <f>Y17</f>
        <v>8803800</v>
      </c>
      <c r="Z9" s="71">
        <f>Z17</f>
        <v>7402800</v>
      </c>
      <c r="AA9" s="265">
        <f>AA17</f>
        <v>0</v>
      </c>
      <c r="AB9" s="266"/>
      <c r="AC9" s="72"/>
      <c r="AD9" s="36"/>
      <c r="AE9" s="37">
        <f>AE17</f>
        <v>1401000</v>
      </c>
      <c r="AF9" s="38"/>
      <c r="AG9" s="270" t="s">
        <v>66</v>
      </c>
      <c r="AH9" s="270"/>
      <c r="AI9" s="270"/>
      <c r="AJ9" s="270"/>
      <c r="AK9" s="27">
        <v>100</v>
      </c>
      <c r="AL9" s="264" t="s">
        <v>67</v>
      </c>
      <c r="AM9" s="264"/>
      <c r="AN9" s="69"/>
      <c r="AO9" s="70">
        <f>AO17</f>
        <v>8803600</v>
      </c>
      <c r="AP9" s="71">
        <f>AP17</f>
        <v>7402600</v>
      </c>
      <c r="AQ9" s="265">
        <f>AQ17</f>
        <v>0</v>
      </c>
      <c r="AR9" s="266"/>
      <c r="AS9" s="72"/>
      <c r="AT9" s="39"/>
      <c r="AU9" s="37">
        <f>AU17</f>
        <v>1401000</v>
      </c>
      <c r="AV9" s="38"/>
    </row>
    <row r="10" spans="1:48" ht="30.75" customHeight="1" thickBot="1">
      <c r="A10" s="250" t="s">
        <v>68</v>
      </c>
      <c r="B10" s="250"/>
      <c r="C10" s="250"/>
      <c r="D10" s="250"/>
      <c r="E10" s="30">
        <v>110</v>
      </c>
      <c r="F10" s="244"/>
      <c r="G10" s="244"/>
      <c r="H10" s="18"/>
      <c r="I10" s="31"/>
      <c r="J10" s="32" t="s">
        <v>67</v>
      </c>
      <c r="K10" s="245" t="s">
        <v>67</v>
      </c>
      <c r="L10" s="246"/>
      <c r="M10" s="33" t="s">
        <v>67</v>
      </c>
      <c r="N10" s="28" t="s">
        <v>67</v>
      </c>
      <c r="O10" s="24"/>
      <c r="P10" s="25" t="s">
        <v>67</v>
      </c>
      <c r="Q10" s="250" t="s">
        <v>68</v>
      </c>
      <c r="R10" s="250"/>
      <c r="S10" s="250"/>
      <c r="T10" s="250"/>
      <c r="U10" s="30">
        <v>110</v>
      </c>
      <c r="V10" s="244"/>
      <c r="W10" s="244"/>
      <c r="X10" s="18"/>
      <c r="Y10" s="31"/>
      <c r="Z10" s="32" t="s">
        <v>67</v>
      </c>
      <c r="AA10" s="245" t="s">
        <v>67</v>
      </c>
      <c r="AB10" s="246"/>
      <c r="AC10" s="33" t="s">
        <v>67</v>
      </c>
      <c r="AD10" s="28" t="s">
        <v>67</v>
      </c>
      <c r="AE10" s="24"/>
      <c r="AF10" s="25" t="s">
        <v>67</v>
      </c>
      <c r="AG10" s="250" t="s">
        <v>68</v>
      </c>
      <c r="AH10" s="250"/>
      <c r="AI10" s="250"/>
      <c r="AJ10" s="250"/>
      <c r="AK10" s="30">
        <v>110</v>
      </c>
      <c r="AL10" s="244"/>
      <c r="AM10" s="244"/>
      <c r="AN10" s="18"/>
      <c r="AO10" s="31"/>
      <c r="AP10" s="32" t="s">
        <v>67</v>
      </c>
      <c r="AQ10" s="245" t="s">
        <v>67</v>
      </c>
      <c r="AR10" s="246"/>
      <c r="AS10" s="33" t="s">
        <v>67</v>
      </c>
      <c r="AT10" s="29" t="s">
        <v>67</v>
      </c>
      <c r="AU10" s="24"/>
      <c r="AV10" s="25" t="s">
        <v>67</v>
      </c>
    </row>
    <row r="11" spans="1:48" ht="16.5" customHeight="1" thickBot="1">
      <c r="A11" s="250" t="s">
        <v>69</v>
      </c>
      <c r="B11" s="250"/>
      <c r="C11" s="250"/>
      <c r="D11" s="250"/>
      <c r="E11" s="30">
        <v>120</v>
      </c>
      <c r="F11" s="244"/>
      <c r="G11" s="244"/>
      <c r="H11" s="18"/>
      <c r="I11" s="34">
        <f>J17</f>
        <v>7367900</v>
      </c>
      <c r="J11" s="89">
        <f>I11</f>
        <v>7367900</v>
      </c>
      <c r="K11" s="256" t="s">
        <v>67</v>
      </c>
      <c r="L11" s="257"/>
      <c r="M11" s="35" t="s">
        <v>67</v>
      </c>
      <c r="N11" s="36"/>
      <c r="O11" s="43"/>
      <c r="P11" s="25"/>
      <c r="Q11" s="250" t="s">
        <v>69</v>
      </c>
      <c r="R11" s="250"/>
      <c r="S11" s="250"/>
      <c r="T11" s="250"/>
      <c r="U11" s="30">
        <v>120</v>
      </c>
      <c r="V11" s="244"/>
      <c r="W11" s="244"/>
      <c r="X11" s="18"/>
      <c r="Y11" s="34">
        <f>Z17</f>
        <v>7402800</v>
      </c>
      <c r="Z11" s="89">
        <f>Y11</f>
        <v>7402800</v>
      </c>
      <c r="AA11" s="256" t="s">
        <v>67</v>
      </c>
      <c r="AB11" s="257"/>
      <c r="AC11" s="35" t="s">
        <v>67</v>
      </c>
      <c r="AD11" s="36"/>
      <c r="AE11" s="43"/>
      <c r="AF11" s="25"/>
      <c r="AG11" s="250" t="s">
        <v>69</v>
      </c>
      <c r="AH11" s="250"/>
      <c r="AI11" s="250"/>
      <c r="AJ11" s="250"/>
      <c r="AK11" s="30">
        <v>120</v>
      </c>
      <c r="AL11" s="244"/>
      <c r="AM11" s="244"/>
      <c r="AN11" s="18"/>
      <c r="AO11" s="34">
        <f>AP17</f>
        <v>7402600</v>
      </c>
      <c r="AP11" s="89">
        <f>AO11</f>
        <v>7402600</v>
      </c>
      <c r="AQ11" s="256" t="s">
        <v>67</v>
      </c>
      <c r="AR11" s="257"/>
      <c r="AS11" s="35" t="s">
        <v>67</v>
      </c>
      <c r="AT11" s="39"/>
      <c r="AU11" s="43"/>
      <c r="AV11" s="25"/>
    </row>
    <row r="12" spans="1:48" ht="32.25" customHeight="1" thickBot="1">
      <c r="A12" s="250" t="s">
        <v>70</v>
      </c>
      <c r="B12" s="250"/>
      <c r="C12" s="250"/>
      <c r="D12" s="250"/>
      <c r="E12" s="19">
        <v>130</v>
      </c>
      <c r="F12" s="244"/>
      <c r="G12" s="244"/>
      <c r="H12" s="18"/>
      <c r="I12" s="82"/>
      <c r="J12" s="83" t="s">
        <v>67</v>
      </c>
      <c r="K12" s="256" t="s">
        <v>67</v>
      </c>
      <c r="L12" s="257"/>
      <c r="M12" s="35" t="s">
        <v>67</v>
      </c>
      <c r="N12" s="36" t="s">
        <v>67</v>
      </c>
      <c r="O12" s="43"/>
      <c r="P12" s="25" t="s">
        <v>67</v>
      </c>
      <c r="Q12" s="250" t="s">
        <v>70</v>
      </c>
      <c r="R12" s="250"/>
      <c r="S12" s="250"/>
      <c r="T12" s="250"/>
      <c r="U12" s="19">
        <v>130</v>
      </c>
      <c r="V12" s="244"/>
      <c r="W12" s="244"/>
      <c r="X12" s="18"/>
      <c r="Y12" s="82"/>
      <c r="Z12" s="83" t="s">
        <v>67</v>
      </c>
      <c r="AA12" s="256" t="s">
        <v>67</v>
      </c>
      <c r="AB12" s="257"/>
      <c r="AC12" s="35" t="s">
        <v>67</v>
      </c>
      <c r="AD12" s="36" t="s">
        <v>67</v>
      </c>
      <c r="AE12" s="43"/>
      <c r="AF12" s="25" t="s">
        <v>67</v>
      </c>
      <c r="AG12" s="250" t="s">
        <v>70</v>
      </c>
      <c r="AH12" s="250"/>
      <c r="AI12" s="250"/>
      <c r="AJ12" s="250"/>
      <c r="AK12" s="19">
        <v>130</v>
      </c>
      <c r="AL12" s="244"/>
      <c r="AM12" s="244"/>
      <c r="AN12" s="18"/>
      <c r="AO12" s="82"/>
      <c r="AP12" s="83" t="s">
        <v>67</v>
      </c>
      <c r="AQ12" s="256" t="s">
        <v>67</v>
      </c>
      <c r="AR12" s="257"/>
      <c r="AS12" s="35" t="s">
        <v>67</v>
      </c>
      <c r="AT12" s="39" t="s">
        <v>67</v>
      </c>
      <c r="AU12" s="43"/>
      <c r="AV12" s="25" t="s">
        <v>67</v>
      </c>
    </row>
    <row r="13" spans="1:48" ht="78" customHeight="1" thickBot="1">
      <c r="A13" s="251" t="s">
        <v>71</v>
      </c>
      <c r="B13" s="251"/>
      <c r="C13" s="251"/>
      <c r="D13" s="251"/>
      <c r="E13" s="19">
        <v>140</v>
      </c>
      <c r="F13" s="244"/>
      <c r="G13" s="244"/>
      <c r="H13" s="18"/>
      <c r="I13" s="82"/>
      <c r="J13" s="83" t="s">
        <v>67</v>
      </c>
      <c r="K13" s="256" t="s">
        <v>67</v>
      </c>
      <c r="L13" s="257"/>
      <c r="M13" s="35" t="s">
        <v>67</v>
      </c>
      <c r="N13" s="36" t="s">
        <v>67</v>
      </c>
      <c r="O13" s="43"/>
      <c r="P13" s="25" t="s">
        <v>67</v>
      </c>
      <c r="Q13" s="251" t="s">
        <v>71</v>
      </c>
      <c r="R13" s="251"/>
      <c r="S13" s="251"/>
      <c r="T13" s="251"/>
      <c r="U13" s="19">
        <v>140</v>
      </c>
      <c r="V13" s="244"/>
      <c r="W13" s="244"/>
      <c r="X13" s="18"/>
      <c r="Y13" s="82"/>
      <c r="Z13" s="83" t="s">
        <v>67</v>
      </c>
      <c r="AA13" s="256" t="s">
        <v>67</v>
      </c>
      <c r="AB13" s="257"/>
      <c r="AC13" s="35" t="s">
        <v>67</v>
      </c>
      <c r="AD13" s="36" t="s">
        <v>67</v>
      </c>
      <c r="AE13" s="43"/>
      <c r="AF13" s="25" t="s">
        <v>67</v>
      </c>
      <c r="AG13" s="251" t="s">
        <v>71</v>
      </c>
      <c r="AH13" s="251"/>
      <c r="AI13" s="251"/>
      <c r="AJ13" s="251"/>
      <c r="AK13" s="19">
        <v>140</v>
      </c>
      <c r="AL13" s="244"/>
      <c r="AM13" s="244"/>
      <c r="AN13" s="18"/>
      <c r="AO13" s="82"/>
      <c r="AP13" s="83" t="s">
        <v>67</v>
      </c>
      <c r="AQ13" s="256" t="s">
        <v>67</v>
      </c>
      <c r="AR13" s="257"/>
      <c r="AS13" s="35" t="s">
        <v>67</v>
      </c>
      <c r="AT13" s="39" t="s">
        <v>67</v>
      </c>
      <c r="AU13" s="43"/>
      <c r="AV13" s="25" t="s">
        <v>67</v>
      </c>
    </row>
    <row r="14" spans="1:48" ht="32.25" customHeight="1" thickBot="1">
      <c r="A14" s="251" t="s">
        <v>72</v>
      </c>
      <c r="B14" s="251"/>
      <c r="C14" s="251"/>
      <c r="D14" s="251"/>
      <c r="E14" s="19">
        <v>150</v>
      </c>
      <c r="F14" s="244"/>
      <c r="G14" s="244"/>
      <c r="H14" s="18"/>
      <c r="I14" s="34">
        <f>K17</f>
        <v>23700</v>
      </c>
      <c r="J14" s="83" t="s">
        <v>67</v>
      </c>
      <c r="K14" s="263">
        <f>K17</f>
        <v>23700</v>
      </c>
      <c r="L14" s="257"/>
      <c r="M14" s="35"/>
      <c r="N14" s="36" t="s">
        <v>67</v>
      </c>
      <c r="O14" s="43" t="s">
        <v>67</v>
      </c>
      <c r="P14" s="25" t="s">
        <v>67</v>
      </c>
      <c r="Q14" s="251" t="s">
        <v>72</v>
      </c>
      <c r="R14" s="251"/>
      <c r="S14" s="251"/>
      <c r="T14" s="251"/>
      <c r="U14" s="19">
        <v>150</v>
      </c>
      <c r="V14" s="244"/>
      <c r="W14" s="244"/>
      <c r="X14" s="18"/>
      <c r="Y14" s="84">
        <f>AA17</f>
        <v>0</v>
      </c>
      <c r="Z14" s="83" t="s">
        <v>67</v>
      </c>
      <c r="AA14" s="263">
        <f>AA17</f>
        <v>0</v>
      </c>
      <c r="AB14" s="257"/>
      <c r="AC14" s="35"/>
      <c r="AD14" s="36" t="s">
        <v>67</v>
      </c>
      <c r="AE14" s="43" t="s">
        <v>67</v>
      </c>
      <c r="AF14" s="25" t="s">
        <v>67</v>
      </c>
      <c r="AG14" s="251" t="s">
        <v>72</v>
      </c>
      <c r="AH14" s="251"/>
      <c r="AI14" s="251"/>
      <c r="AJ14" s="251"/>
      <c r="AK14" s="19">
        <v>150</v>
      </c>
      <c r="AL14" s="244"/>
      <c r="AM14" s="244"/>
      <c r="AN14" s="18"/>
      <c r="AO14" s="84">
        <f>AQ17</f>
        <v>0</v>
      </c>
      <c r="AP14" s="83" t="s">
        <v>67</v>
      </c>
      <c r="AQ14" s="263">
        <f>AQ17</f>
        <v>0</v>
      </c>
      <c r="AR14" s="257"/>
      <c r="AS14" s="35"/>
      <c r="AT14" s="39" t="s">
        <v>67</v>
      </c>
      <c r="AU14" s="43" t="s">
        <v>67</v>
      </c>
      <c r="AV14" s="25" t="s">
        <v>67</v>
      </c>
    </row>
    <row r="15" spans="1:48" ht="15.75" customHeight="1" thickBot="1">
      <c r="A15" s="251" t="s">
        <v>73</v>
      </c>
      <c r="B15" s="251"/>
      <c r="C15" s="251"/>
      <c r="D15" s="251"/>
      <c r="E15" s="19">
        <v>160</v>
      </c>
      <c r="F15" s="244"/>
      <c r="G15" s="244"/>
      <c r="H15" s="18"/>
      <c r="I15" s="34">
        <f>O17</f>
        <v>1401000</v>
      </c>
      <c r="J15" s="83" t="s">
        <v>67</v>
      </c>
      <c r="K15" s="256" t="s">
        <v>67</v>
      </c>
      <c r="L15" s="257"/>
      <c r="M15" s="35" t="s">
        <v>67</v>
      </c>
      <c r="N15" s="36" t="s">
        <v>67</v>
      </c>
      <c r="O15" s="37">
        <f>O17</f>
        <v>1401000</v>
      </c>
      <c r="P15" s="25"/>
      <c r="Q15" s="251" t="s">
        <v>73</v>
      </c>
      <c r="R15" s="251"/>
      <c r="S15" s="251"/>
      <c r="T15" s="251"/>
      <c r="U15" s="19">
        <v>160</v>
      </c>
      <c r="V15" s="244"/>
      <c r="W15" s="244"/>
      <c r="X15" s="18"/>
      <c r="Y15" s="34">
        <f>AE17</f>
        <v>1401000</v>
      </c>
      <c r="Z15" s="83" t="s">
        <v>67</v>
      </c>
      <c r="AA15" s="256" t="s">
        <v>67</v>
      </c>
      <c r="AB15" s="257"/>
      <c r="AC15" s="35" t="s">
        <v>67</v>
      </c>
      <c r="AD15" s="36" t="s">
        <v>67</v>
      </c>
      <c r="AE15" s="37">
        <f>AE17</f>
        <v>1401000</v>
      </c>
      <c r="AF15" s="25"/>
      <c r="AG15" s="251" t="s">
        <v>73</v>
      </c>
      <c r="AH15" s="251"/>
      <c r="AI15" s="251"/>
      <c r="AJ15" s="251"/>
      <c r="AK15" s="19">
        <v>160</v>
      </c>
      <c r="AL15" s="244"/>
      <c r="AM15" s="244"/>
      <c r="AN15" s="18"/>
      <c r="AO15" s="34">
        <f>AU17</f>
        <v>1401000</v>
      </c>
      <c r="AP15" s="83" t="s">
        <v>67</v>
      </c>
      <c r="AQ15" s="256" t="s">
        <v>67</v>
      </c>
      <c r="AR15" s="257"/>
      <c r="AS15" s="35" t="s">
        <v>67</v>
      </c>
      <c r="AT15" s="39" t="s">
        <v>67</v>
      </c>
      <c r="AU15" s="37">
        <f>AU17</f>
        <v>1401000</v>
      </c>
      <c r="AV15" s="25"/>
    </row>
    <row r="16" spans="1:48" ht="15.75" customHeight="1" thickBot="1">
      <c r="A16" s="251" t="s">
        <v>74</v>
      </c>
      <c r="B16" s="251"/>
      <c r="C16" s="251"/>
      <c r="D16" s="251"/>
      <c r="E16" s="19">
        <v>180</v>
      </c>
      <c r="F16" s="244" t="s">
        <v>67</v>
      </c>
      <c r="G16" s="244"/>
      <c r="H16" s="18"/>
      <c r="I16" s="82"/>
      <c r="J16" s="83" t="s">
        <v>67</v>
      </c>
      <c r="K16" s="256" t="s">
        <v>67</v>
      </c>
      <c r="L16" s="257"/>
      <c r="M16" s="35" t="s">
        <v>67</v>
      </c>
      <c r="N16" s="36" t="s">
        <v>67</v>
      </c>
      <c r="O16" s="43"/>
      <c r="P16" s="25" t="s">
        <v>67</v>
      </c>
      <c r="Q16" s="251" t="s">
        <v>74</v>
      </c>
      <c r="R16" s="251"/>
      <c r="S16" s="251"/>
      <c r="T16" s="251"/>
      <c r="U16" s="19">
        <v>180</v>
      </c>
      <c r="V16" s="244" t="s">
        <v>67</v>
      </c>
      <c r="W16" s="244"/>
      <c r="X16" s="18"/>
      <c r="Y16" s="31"/>
      <c r="Z16" s="32" t="s">
        <v>67</v>
      </c>
      <c r="AA16" s="245" t="s">
        <v>67</v>
      </c>
      <c r="AB16" s="246"/>
      <c r="AC16" s="33" t="s">
        <v>67</v>
      </c>
      <c r="AD16" s="28" t="s">
        <v>67</v>
      </c>
      <c r="AE16" s="24"/>
      <c r="AF16" s="25" t="s">
        <v>67</v>
      </c>
      <c r="AG16" s="251" t="s">
        <v>74</v>
      </c>
      <c r="AH16" s="251"/>
      <c r="AI16" s="251"/>
      <c r="AJ16" s="251"/>
      <c r="AK16" s="19">
        <v>180</v>
      </c>
      <c r="AL16" s="244" t="s">
        <v>67</v>
      </c>
      <c r="AM16" s="244"/>
      <c r="AN16" s="18"/>
      <c r="AO16" s="82"/>
      <c r="AP16" s="83" t="s">
        <v>67</v>
      </c>
      <c r="AQ16" s="256" t="s">
        <v>67</v>
      </c>
      <c r="AR16" s="257"/>
      <c r="AS16" s="35" t="s">
        <v>67</v>
      </c>
      <c r="AT16" s="39" t="s">
        <v>67</v>
      </c>
      <c r="AU16" s="43"/>
      <c r="AV16" s="25" t="s">
        <v>67</v>
      </c>
    </row>
    <row r="17" spans="1:48" s="40" customFormat="1" ht="40.5" customHeight="1" thickBot="1">
      <c r="A17" s="250" t="s">
        <v>75</v>
      </c>
      <c r="B17" s="250"/>
      <c r="C17" s="250"/>
      <c r="D17" s="250"/>
      <c r="E17" s="30">
        <v>200</v>
      </c>
      <c r="F17" s="255"/>
      <c r="G17" s="255"/>
      <c r="H17" s="67"/>
      <c r="I17" s="34">
        <f>I18+I24+I23+I34+I22</f>
        <v>8792600</v>
      </c>
      <c r="J17" s="34">
        <f>J18+J24+J23+J34+J22</f>
        <v>7367900</v>
      </c>
      <c r="K17" s="263">
        <f>K33+K22</f>
        <v>23700</v>
      </c>
      <c r="L17" s="257"/>
      <c r="M17" s="35"/>
      <c r="N17" s="36"/>
      <c r="O17" s="37">
        <f>O24+O33+O34+O22</f>
        <v>1401000</v>
      </c>
      <c r="P17" s="38"/>
      <c r="Q17" s="250" t="s">
        <v>75</v>
      </c>
      <c r="R17" s="250"/>
      <c r="S17" s="250"/>
      <c r="T17" s="250"/>
      <c r="U17" s="30">
        <v>200</v>
      </c>
      <c r="V17" s="255"/>
      <c r="W17" s="255"/>
      <c r="X17" s="67"/>
      <c r="Y17" s="34">
        <f>Y18+Y24+Y23+Y34+Y22</f>
        <v>8803800</v>
      </c>
      <c r="Z17" s="34">
        <f>Z18+Z24+Z23+Z34+Z22</f>
        <v>7402800</v>
      </c>
      <c r="AA17" s="263">
        <f>AA33</f>
        <v>0</v>
      </c>
      <c r="AB17" s="257"/>
      <c r="AC17" s="35"/>
      <c r="AD17" s="36"/>
      <c r="AE17" s="37">
        <f>AE24+AE33+AE34+AE22</f>
        <v>1401000</v>
      </c>
      <c r="AF17" s="38"/>
      <c r="AG17" s="250" t="s">
        <v>75</v>
      </c>
      <c r="AH17" s="250"/>
      <c r="AI17" s="250"/>
      <c r="AJ17" s="250"/>
      <c r="AK17" s="30">
        <v>200</v>
      </c>
      <c r="AL17" s="255"/>
      <c r="AM17" s="255"/>
      <c r="AN17" s="67"/>
      <c r="AO17" s="34">
        <f>AO18+AO24+AO23+AO34+AO22</f>
        <v>8803600</v>
      </c>
      <c r="AP17" s="34">
        <f>AP18+AP24+AP23+AP34+AP22</f>
        <v>7402600</v>
      </c>
      <c r="AQ17" s="263">
        <f>AQ33</f>
        <v>0</v>
      </c>
      <c r="AR17" s="257"/>
      <c r="AS17" s="35"/>
      <c r="AT17" s="39"/>
      <c r="AU17" s="37">
        <f>AU24+AU33+AU34+AU22</f>
        <v>1401000</v>
      </c>
      <c r="AV17" s="38"/>
    </row>
    <row r="18" spans="1:48" s="40" customFormat="1" ht="33" customHeight="1" thickBot="1">
      <c r="A18" s="250" t="s">
        <v>76</v>
      </c>
      <c r="B18" s="250"/>
      <c r="C18" s="250"/>
      <c r="D18" s="250"/>
      <c r="E18" s="30">
        <v>210</v>
      </c>
      <c r="F18" s="255"/>
      <c r="G18" s="255"/>
      <c r="H18" s="67"/>
      <c r="I18" s="41">
        <f>I19+I20+I21</f>
        <v>6621500</v>
      </c>
      <c r="J18" s="42">
        <f>SUM(J19:J21)</f>
        <v>6621500</v>
      </c>
      <c r="K18" s="256"/>
      <c r="L18" s="257"/>
      <c r="M18" s="35"/>
      <c r="N18" s="36"/>
      <c r="O18" s="43"/>
      <c r="P18" s="38"/>
      <c r="Q18" s="250" t="s">
        <v>76</v>
      </c>
      <c r="R18" s="250"/>
      <c r="S18" s="250"/>
      <c r="T18" s="250"/>
      <c r="U18" s="30">
        <v>210</v>
      </c>
      <c r="V18" s="255"/>
      <c r="W18" s="255"/>
      <c r="X18" s="67"/>
      <c r="Y18" s="41">
        <f>Y19+Y20+Y21</f>
        <v>6539000</v>
      </c>
      <c r="Z18" s="42">
        <f>SUM(Z19:Z21)</f>
        <v>6539000</v>
      </c>
      <c r="AA18" s="256"/>
      <c r="AB18" s="257"/>
      <c r="AC18" s="35"/>
      <c r="AD18" s="36"/>
      <c r="AE18" s="43"/>
      <c r="AF18" s="38"/>
      <c r="AG18" s="250" t="s">
        <v>76</v>
      </c>
      <c r="AH18" s="250"/>
      <c r="AI18" s="250"/>
      <c r="AJ18" s="250"/>
      <c r="AK18" s="30">
        <v>210</v>
      </c>
      <c r="AL18" s="255"/>
      <c r="AM18" s="255"/>
      <c r="AN18" s="67"/>
      <c r="AO18" s="41">
        <f>AO19+AO20+AO21</f>
        <v>6539000</v>
      </c>
      <c r="AP18" s="42">
        <f>SUM(AP19:AP21)</f>
        <v>6539000</v>
      </c>
      <c r="AQ18" s="256"/>
      <c r="AR18" s="257"/>
      <c r="AS18" s="35"/>
      <c r="AT18" s="39"/>
      <c r="AU18" s="43"/>
      <c r="AV18" s="38"/>
    </row>
    <row r="19" spans="1:48" ht="15.75" customHeight="1" thickBot="1">
      <c r="A19" s="146" t="s">
        <v>77</v>
      </c>
      <c r="B19" s="147"/>
      <c r="C19" s="147"/>
      <c r="D19" s="148"/>
      <c r="E19" s="19"/>
      <c r="F19" s="260">
        <v>611</v>
      </c>
      <c r="G19" s="153"/>
      <c r="H19" s="18">
        <v>211</v>
      </c>
      <c r="I19" s="44">
        <f>J19+O19</f>
        <v>5084500</v>
      </c>
      <c r="J19" s="45">
        <f>3912100+97700*12</f>
        <v>5084500</v>
      </c>
      <c r="K19" s="247"/>
      <c r="L19" s="248"/>
      <c r="M19" s="33"/>
      <c r="N19" s="28"/>
      <c r="O19" s="24"/>
      <c r="P19" s="25"/>
      <c r="Q19" s="146" t="s">
        <v>77</v>
      </c>
      <c r="R19" s="147"/>
      <c r="S19" s="147"/>
      <c r="T19" s="148"/>
      <c r="U19" s="19"/>
      <c r="V19" s="260">
        <v>611</v>
      </c>
      <c r="W19" s="153"/>
      <c r="X19" s="18">
        <v>211</v>
      </c>
      <c r="Y19" s="44">
        <f>Z19+AE19</f>
        <v>5017500</v>
      </c>
      <c r="Z19" s="45">
        <f>3697900+1319600</f>
        <v>5017500</v>
      </c>
      <c r="AA19" s="247"/>
      <c r="AB19" s="248"/>
      <c r="AC19" s="33"/>
      <c r="AD19" s="28"/>
      <c r="AE19" s="24"/>
      <c r="AF19" s="25"/>
      <c r="AG19" s="146" t="s">
        <v>77</v>
      </c>
      <c r="AH19" s="147"/>
      <c r="AI19" s="147"/>
      <c r="AJ19" s="148"/>
      <c r="AK19" s="19"/>
      <c r="AL19" s="260">
        <v>611</v>
      </c>
      <c r="AM19" s="153"/>
      <c r="AN19" s="18">
        <v>211</v>
      </c>
      <c r="AO19" s="44">
        <f>AP19+AU19</f>
        <v>5017500</v>
      </c>
      <c r="AP19" s="45">
        <f>3697900+1319600</f>
        <v>5017500</v>
      </c>
      <c r="AQ19" s="247"/>
      <c r="AR19" s="248"/>
      <c r="AS19" s="33"/>
      <c r="AT19" s="29"/>
      <c r="AU19" s="24"/>
      <c r="AV19" s="25"/>
    </row>
    <row r="20" spans="1:48" ht="15.75" customHeight="1" thickBot="1">
      <c r="A20" s="146" t="s">
        <v>78</v>
      </c>
      <c r="B20" s="147"/>
      <c r="C20" s="147"/>
      <c r="D20" s="148"/>
      <c r="E20" s="19"/>
      <c r="F20" s="260">
        <v>611</v>
      </c>
      <c r="G20" s="153"/>
      <c r="H20" s="18">
        <v>212</v>
      </c>
      <c r="I20" s="44">
        <f>J20+O20</f>
        <v>1500</v>
      </c>
      <c r="J20" s="45">
        <f>1500+0</f>
        <v>1500</v>
      </c>
      <c r="K20" s="247"/>
      <c r="L20" s="248"/>
      <c r="M20" s="33"/>
      <c r="N20" s="28"/>
      <c r="O20" s="24"/>
      <c r="P20" s="25"/>
      <c r="Q20" s="146" t="s">
        <v>78</v>
      </c>
      <c r="R20" s="147"/>
      <c r="S20" s="147"/>
      <c r="T20" s="148"/>
      <c r="U20" s="19"/>
      <c r="V20" s="260">
        <v>611</v>
      </c>
      <c r="W20" s="153"/>
      <c r="X20" s="18">
        <v>212</v>
      </c>
      <c r="Y20" s="44">
        <f>Z20+AE20</f>
        <v>6200</v>
      </c>
      <c r="Z20" s="45">
        <f>6200</f>
        <v>6200</v>
      </c>
      <c r="AA20" s="247"/>
      <c r="AB20" s="248"/>
      <c r="AC20" s="33"/>
      <c r="AD20" s="28"/>
      <c r="AE20" s="24"/>
      <c r="AF20" s="25"/>
      <c r="AG20" s="146" t="s">
        <v>78</v>
      </c>
      <c r="AH20" s="147"/>
      <c r="AI20" s="147"/>
      <c r="AJ20" s="148"/>
      <c r="AK20" s="19"/>
      <c r="AL20" s="260">
        <v>611</v>
      </c>
      <c r="AM20" s="153"/>
      <c r="AN20" s="18">
        <v>212</v>
      </c>
      <c r="AO20" s="44">
        <f>AP20+AU20</f>
        <v>6200</v>
      </c>
      <c r="AP20" s="45">
        <f>6200+0</f>
        <v>6200</v>
      </c>
      <c r="AQ20" s="247"/>
      <c r="AR20" s="248"/>
      <c r="AS20" s="33"/>
      <c r="AT20" s="29"/>
      <c r="AU20" s="24"/>
      <c r="AV20" s="25"/>
    </row>
    <row r="21" spans="1:48" ht="15.75" customHeight="1" thickBot="1">
      <c r="A21" s="146" t="s">
        <v>79</v>
      </c>
      <c r="B21" s="147"/>
      <c r="C21" s="147"/>
      <c r="D21" s="148"/>
      <c r="E21" s="19"/>
      <c r="F21" s="260">
        <v>611</v>
      </c>
      <c r="G21" s="153"/>
      <c r="H21" s="18">
        <v>213</v>
      </c>
      <c r="I21" s="44">
        <f>J21+O21+N21</f>
        <v>1535500</v>
      </c>
      <c r="J21" s="45">
        <f>1181500+29500*12</f>
        <v>1535500</v>
      </c>
      <c r="K21" s="247"/>
      <c r="L21" s="248"/>
      <c r="M21" s="33"/>
      <c r="N21" s="46"/>
      <c r="O21" s="24"/>
      <c r="P21" s="25"/>
      <c r="Q21" s="146" t="s">
        <v>79</v>
      </c>
      <c r="R21" s="147"/>
      <c r="S21" s="147"/>
      <c r="T21" s="148"/>
      <c r="U21" s="19"/>
      <c r="V21" s="260">
        <v>611</v>
      </c>
      <c r="W21" s="153"/>
      <c r="X21" s="18">
        <v>213</v>
      </c>
      <c r="Y21" s="44">
        <f>Z21+AE21+AD21</f>
        <v>1515300</v>
      </c>
      <c r="Z21" s="45">
        <f>1116800+398500</f>
        <v>1515300</v>
      </c>
      <c r="AA21" s="247"/>
      <c r="AB21" s="248"/>
      <c r="AC21" s="33"/>
      <c r="AD21" s="46"/>
      <c r="AE21" s="24"/>
      <c r="AF21" s="25"/>
      <c r="AG21" s="146" t="s">
        <v>79</v>
      </c>
      <c r="AH21" s="147"/>
      <c r="AI21" s="147"/>
      <c r="AJ21" s="148"/>
      <c r="AK21" s="19"/>
      <c r="AL21" s="260">
        <v>611</v>
      </c>
      <c r="AM21" s="153"/>
      <c r="AN21" s="18">
        <v>213</v>
      </c>
      <c r="AO21" s="44">
        <f>AP21+AU21+AT21</f>
        <v>1515300</v>
      </c>
      <c r="AP21" s="45">
        <f>1116800+398500</f>
        <v>1515300</v>
      </c>
      <c r="AQ21" s="247"/>
      <c r="AR21" s="248"/>
      <c r="AS21" s="33"/>
      <c r="AT21" s="47"/>
      <c r="AU21" s="24"/>
      <c r="AV21" s="25"/>
    </row>
    <row r="22" spans="1:48" s="40" customFormat="1" ht="35.25" customHeight="1" thickBot="1">
      <c r="A22" s="250" t="s">
        <v>141</v>
      </c>
      <c r="B22" s="250"/>
      <c r="C22" s="250"/>
      <c r="D22" s="250"/>
      <c r="E22" s="30">
        <v>230</v>
      </c>
      <c r="F22" s="255"/>
      <c r="G22" s="255"/>
      <c r="H22" s="67"/>
      <c r="I22" s="41">
        <f>K22+J22+O22</f>
        <v>32500</v>
      </c>
      <c r="J22" s="90">
        <f>24000</f>
        <v>24000</v>
      </c>
      <c r="K22" s="290">
        <f>4500</f>
        <v>4500</v>
      </c>
      <c r="L22" s="291"/>
      <c r="M22" s="35"/>
      <c r="N22" s="36"/>
      <c r="O22" s="54">
        <v>4000</v>
      </c>
      <c r="P22" s="38"/>
      <c r="Q22" s="250" t="s">
        <v>141</v>
      </c>
      <c r="R22" s="250"/>
      <c r="S22" s="250"/>
      <c r="T22" s="250"/>
      <c r="U22" s="30">
        <v>230</v>
      </c>
      <c r="V22" s="255"/>
      <c r="W22" s="255"/>
      <c r="X22" s="67"/>
      <c r="Y22" s="41">
        <f>AA22+Z22+AE22</f>
        <v>28000</v>
      </c>
      <c r="Z22" s="90">
        <f>24000</f>
        <v>24000</v>
      </c>
      <c r="AA22" s="290"/>
      <c r="AB22" s="291"/>
      <c r="AC22" s="35"/>
      <c r="AD22" s="36"/>
      <c r="AE22" s="54">
        <v>4000</v>
      </c>
      <c r="AF22" s="38"/>
      <c r="AG22" s="250" t="s">
        <v>141</v>
      </c>
      <c r="AH22" s="250"/>
      <c r="AI22" s="250"/>
      <c r="AJ22" s="250"/>
      <c r="AK22" s="30">
        <v>230</v>
      </c>
      <c r="AL22" s="255"/>
      <c r="AM22" s="255"/>
      <c r="AN22" s="67"/>
      <c r="AO22" s="41">
        <f>AQ22+AP22+AU22</f>
        <v>28000</v>
      </c>
      <c r="AP22" s="90">
        <v>24000</v>
      </c>
      <c r="AQ22" s="290"/>
      <c r="AR22" s="291"/>
      <c r="AS22" s="35"/>
      <c r="AT22" s="39"/>
      <c r="AU22" s="54">
        <v>4000</v>
      </c>
      <c r="AV22" s="38"/>
    </row>
    <row r="23" spans="1:48" s="40" customFormat="1" ht="35.25" customHeight="1" thickBot="1">
      <c r="A23" s="250" t="s">
        <v>87</v>
      </c>
      <c r="B23" s="250"/>
      <c r="C23" s="250"/>
      <c r="D23" s="250"/>
      <c r="E23" s="30">
        <v>250</v>
      </c>
      <c r="F23" s="255"/>
      <c r="G23" s="255"/>
      <c r="H23" s="67"/>
      <c r="I23" s="41">
        <f>K23+J23+O23</f>
        <v>0</v>
      </c>
      <c r="J23" s="92"/>
      <c r="K23" s="290"/>
      <c r="L23" s="291"/>
      <c r="M23" s="35"/>
      <c r="N23" s="36"/>
      <c r="O23" s="54"/>
      <c r="P23" s="38"/>
      <c r="Q23" s="250" t="s">
        <v>87</v>
      </c>
      <c r="R23" s="250"/>
      <c r="S23" s="250"/>
      <c r="T23" s="250"/>
      <c r="U23" s="30">
        <v>250</v>
      </c>
      <c r="V23" s="255"/>
      <c r="W23" s="255"/>
      <c r="X23" s="67"/>
      <c r="Y23" s="41">
        <f>AA23+Z23+AE23</f>
        <v>0</v>
      </c>
      <c r="Z23" s="92"/>
      <c r="AA23" s="290"/>
      <c r="AB23" s="291"/>
      <c r="AC23" s="35"/>
      <c r="AD23" s="36"/>
      <c r="AE23" s="54"/>
      <c r="AF23" s="38"/>
      <c r="AG23" s="250" t="s">
        <v>87</v>
      </c>
      <c r="AH23" s="250"/>
      <c r="AI23" s="250"/>
      <c r="AJ23" s="250"/>
      <c r="AK23" s="30">
        <v>250</v>
      </c>
      <c r="AL23" s="255"/>
      <c r="AM23" s="255"/>
      <c r="AN23" s="67"/>
      <c r="AO23" s="41">
        <f>AQ23+AP23+AU23</f>
        <v>0</v>
      </c>
      <c r="AP23" s="92"/>
      <c r="AQ23" s="290"/>
      <c r="AR23" s="291"/>
      <c r="AS23" s="35"/>
      <c r="AT23" s="39"/>
      <c r="AU23" s="54"/>
      <c r="AV23" s="38"/>
    </row>
    <row r="24" spans="1:48" s="40" customFormat="1" ht="33.75" customHeight="1" thickBot="1">
      <c r="A24" s="250" t="s">
        <v>86</v>
      </c>
      <c r="B24" s="250"/>
      <c r="C24" s="250"/>
      <c r="D24" s="250"/>
      <c r="E24" s="30">
        <v>260</v>
      </c>
      <c r="F24" s="255"/>
      <c r="G24" s="255"/>
      <c r="H24" s="67"/>
      <c r="I24" s="41">
        <f>SUM(I26:I33)</f>
        <v>2138600</v>
      </c>
      <c r="J24" s="41">
        <f>SUM(J26:J33)</f>
        <v>722400</v>
      </c>
      <c r="K24" s="261">
        <f>SUM(K26:L33)</f>
        <v>19200</v>
      </c>
      <c r="L24" s="262"/>
      <c r="M24" s="35"/>
      <c r="N24" s="36"/>
      <c r="O24" s="48">
        <f>SUM(O26:O30)+O31+O32</f>
        <v>1397000</v>
      </c>
      <c r="P24" s="38"/>
      <c r="Q24" s="250" t="s">
        <v>86</v>
      </c>
      <c r="R24" s="250"/>
      <c r="S24" s="250"/>
      <c r="T24" s="250"/>
      <c r="U24" s="30">
        <v>260</v>
      </c>
      <c r="V24" s="255"/>
      <c r="W24" s="255"/>
      <c r="X24" s="67"/>
      <c r="Y24" s="41">
        <f>SUM(Y26:Y33)</f>
        <v>2236800</v>
      </c>
      <c r="Z24" s="41">
        <f>SUM(Z26:Z33)</f>
        <v>839800</v>
      </c>
      <c r="AA24" s="256"/>
      <c r="AB24" s="257"/>
      <c r="AC24" s="35"/>
      <c r="AD24" s="36"/>
      <c r="AE24" s="62">
        <f>SUM(AE26:AE30)+AE31+AE32</f>
        <v>1397000</v>
      </c>
      <c r="AF24" s="38"/>
      <c r="AG24" s="250" t="s">
        <v>86</v>
      </c>
      <c r="AH24" s="250"/>
      <c r="AI24" s="250"/>
      <c r="AJ24" s="250"/>
      <c r="AK24" s="30">
        <v>260</v>
      </c>
      <c r="AL24" s="255"/>
      <c r="AM24" s="255"/>
      <c r="AN24" s="67"/>
      <c r="AO24" s="41">
        <f>SUM(AO26:AO33)</f>
        <v>2236600</v>
      </c>
      <c r="AP24" s="41">
        <f>SUM(AP26:AP33)</f>
        <v>839600</v>
      </c>
      <c r="AQ24" s="256"/>
      <c r="AR24" s="257"/>
      <c r="AS24" s="35"/>
      <c r="AT24" s="39"/>
      <c r="AU24" s="62">
        <f>SUM(AU26:AU30)+AU31+AU32</f>
        <v>1397000</v>
      </c>
      <c r="AV24" s="38"/>
    </row>
    <row r="25" spans="1:48" ht="15.75" thickBot="1">
      <c r="A25" s="214" t="s">
        <v>80</v>
      </c>
      <c r="B25" s="206"/>
      <c r="C25" s="206"/>
      <c r="D25" s="207"/>
      <c r="E25" s="49"/>
      <c r="F25" s="244"/>
      <c r="G25" s="244"/>
      <c r="H25" s="18"/>
      <c r="I25" s="44"/>
      <c r="J25" s="32"/>
      <c r="K25" s="245"/>
      <c r="L25" s="246"/>
      <c r="M25" s="33"/>
      <c r="N25" s="28"/>
      <c r="O25" s="24"/>
      <c r="P25" s="25"/>
      <c r="Q25" s="214" t="s">
        <v>80</v>
      </c>
      <c r="R25" s="206"/>
      <c r="S25" s="206"/>
      <c r="T25" s="207"/>
      <c r="U25" s="49"/>
      <c r="V25" s="244"/>
      <c r="W25" s="244"/>
      <c r="X25" s="18"/>
      <c r="Y25" s="44"/>
      <c r="Z25" s="32"/>
      <c r="AA25" s="245"/>
      <c r="AB25" s="246"/>
      <c r="AC25" s="33"/>
      <c r="AD25" s="28"/>
      <c r="AE25" s="24"/>
      <c r="AF25" s="25"/>
      <c r="AG25" s="214" t="s">
        <v>80</v>
      </c>
      <c r="AH25" s="206"/>
      <c r="AI25" s="206"/>
      <c r="AJ25" s="207"/>
      <c r="AK25" s="49"/>
      <c r="AL25" s="244"/>
      <c r="AM25" s="244"/>
      <c r="AN25" s="18"/>
      <c r="AO25" s="44"/>
      <c r="AP25" s="32"/>
      <c r="AQ25" s="245"/>
      <c r="AR25" s="246"/>
      <c r="AS25" s="33"/>
      <c r="AT25" s="29"/>
      <c r="AU25" s="24"/>
      <c r="AV25" s="25"/>
    </row>
    <row r="26" spans="1:48" ht="15.75" customHeight="1" thickBot="1">
      <c r="A26" s="251" t="s">
        <v>81</v>
      </c>
      <c r="B26" s="251"/>
      <c r="C26" s="251"/>
      <c r="D26" s="146"/>
      <c r="E26" s="50"/>
      <c r="F26" s="17">
        <v>611</v>
      </c>
      <c r="G26" s="18"/>
      <c r="H26" s="18">
        <v>221</v>
      </c>
      <c r="I26" s="44">
        <f aca="true" t="shared" si="0" ref="I26:I32">J26+O26</f>
        <v>17540</v>
      </c>
      <c r="J26" s="45">
        <v>7040</v>
      </c>
      <c r="K26" s="245"/>
      <c r="L26" s="246"/>
      <c r="M26" s="33"/>
      <c r="N26" s="28"/>
      <c r="O26" s="51">
        <v>10500</v>
      </c>
      <c r="P26" s="25"/>
      <c r="Q26" s="251" t="s">
        <v>81</v>
      </c>
      <c r="R26" s="251"/>
      <c r="S26" s="251"/>
      <c r="T26" s="146"/>
      <c r="U26" s="50"/>
      <c r="V26" s="17">
        <v>611</v>
      </c>
      <c r="W26" s="18"/>
      <c r="X26" s="18">
        <v>221</v>
      </c>
      <c r="Y26" s="44">
        <f aca="true" t="shared" si="1" ref="Y26:Y32">Z26+AE26</f>
        <v>17500</v>
      </c>
      <c r="Z26" s="45">
        <f>7000</f>
        <v>7000</v>
      </c>
      <c r="AA26" s="245"/>
      <c r="AB26" s="246"/>
      <c r="AC26" s="33"/>
      <c r="AD26" s="28"/>
      <c r="AE26" s="51">
        <v>10500</v>
      </c>
      <c r="AF26" s="25"/>
      <c r="AG26" s="251" t="s">
        <v>81</v>
      </c>
      <c r="AH26" s="251"/>
      <c r="AI26" s="251"/>
      <c r="AJ26" s="146"/>
      <c r="AK26" s="50"/>
      <c r="AL26" s="17">
        <v>611</v>
      </c>
      <c r="AM26" s="18"/>
      <c r="AN26" s="18">
        <v>221</v>
      </c>
      <c r="AO26" s="44">
        <f aca="true" t="shared" si="2" ref="AO26:AO32">AP26+AU26</f>
        <v>17500</v>
      </c>
      <c r="AP26" s="45">
        <f>7000</f>
        <v>7000</v>
      </c>
      <c r="AQ26" s="245"/>
      <c r="AR26" s="246"/>
      <c r="AS26" s="33"/>
      <c r="AT26" s="29"/>
      <c r="AU26" s="51">
        <v>10500</v>
      </c>
      <c r="AV26" s="25"/>
    </row>
    <row r="27" spans="1:48" ht="15.75" customHeight="1" thickBot="1">
      <c r="A27" s="251" t="s">
        <v>82</v>
      </c>
      <c r="B27" s="251"/>
      <c r="C27" s="251"/>
      <c r="D27" s="146"/>
      <c r="E27" s="52"/>
      <c r="F27" s="17">
        <v>611</v>
      </c>
      <c r="G27" s="18"/>
      <c r="H27" s="18">
        <v>222</v>
      </c>
      <c r="I27" s="44">
        <f t="shared" si="0"/>
        <v>0</v>
      </c>
      <c r="J27" s="32"/>
      <c r="K27" s="245"/>
      <c r="L27" s="246"/>
      <c r="M27" s="33"/>
      <c r="N27" s="28"/>
      <c r="O27" s="51"/>
      <c r="P27" s="25"/>
      <c r="Q27" s="251" t="s">
        <v>82</v>
      </c>
      <c r="R27" s="251"/>
      <c r="S27" s="251"/>
      <c r="T27" s="146"/>
      <c r="U27" s="52"/>
      <c r="V27" s="17">
        <v>611</v>
      </c>
      <c r="W27" s="18"/>
      <c r="X27" s="18">
        <v>222</v>
      </c>
      <c r="Y27" s="44">
        <f t="shared" si="1"/>
        <v>0</v>
      </c>
      <c r="Z27" s="32"/>
      <c r="AA27" s="245"/>
      <c r="AB27" s="246"/>
      <c r="AC27" s="33"/>
      <c r="AD27" s="28"/>
      <c r="AE27" s="51"/>
      <c r="AF27" s="25"/>
      <c r="AG27" s="251" t="s">
        <v>82</v>
      </c>
      <c r="AH27" s="251"/>
      <c r="AI27" s="251"/>
      <c r="AJ27" s="146"/>
      <c r="AK27" s="52"/>
      <c r="AL27" s="17">
        <v>611</v>
      </c>
      <c r="AM27" s="18"/>
      <c r="AN27" s="18">
        <v>222</v>
      </c>
      <c r="AO27" s="44">
        <f t="shared" si="2"/>
        <v>0</v>
      </c>
      <c r="AP27" s="32"/>
      <c r="AQ27" s="245"/>
      <c r="AR27" s="246"/>
      <c r="AS27" s="33"/>
      <c r="AT27" s="29"/>
      <c r="AU27" s="51"/>
      <c r="AV27" s="25"/>
    </row>
    <row r="28" spans="1:48" ht="15.75" customHeight="1" thickBot="1">
      <c r="A28" s="251" t="s">
        <v>83</v>
      </c>
      <c r="B28" s="251"/>
      <c r="C28" s="251"/>
      <c r="D28" s="146"/>
      <c r="E28" s="52"/>
      <c r="F28" s="17">
        <v>611</v>
      </c>
      <c r="G28" s="18"/>
      <c r="H28" s="18">
        <v>223</v>
      </c>
      <c r="I28" s="44">
        <f t="shared" si="0"/>
        <v>734500</v>
      </c>
      <c r="J28" s="45">
        <f>604000</f>
        <v>604000</v>
      </c>
      <c r="K28" s="245"/>
      <c r="L28" s="246"/>
      <c r="M28" s="33"/>
      <c r="N28" s="28"/>
      <c r="O28" s="51">
        <v>130500</v>
      </c>
      <c r="P28" s="25"/>
      <c r="Q28" s="251" t="s">
        <v>83</v>
      </c>
      <c r="R28" s="251"/>
      <c r="S28" s="251"/>
      <c r="T28" s="146"/>
      <c r="U28" s="52"/>
      <c r="V28" s="17">
        <v>611</v>
      </c>
      <c r="W28" s="18"/>
      <c r="X28" s="18">
        <v>223</v>
      </c>
      <c r="Y28" s="44">
        <f t="shared" si="1"/>
        <v>765500</v>
      </c>
      <c r="Z28" s="45">
        <f>635000</f>
        <v>635000</v>
      </c>
      <c r="AA28" s="245"/>
      <c r="AB28" s="246"/>
      <c r="AC28" s="33"/>
      <c r="AD28" s="28"/>
      <c r="AE28" s="51">
        <v>130500</v>
      </c>
      <c r="AF28" s="25"/>
      <c r="AG28" s="251" t="s">
        <v>83</v>
      </c>
      <c r="AH28" s="251"/>
      <c r="AI28" s="251"/>
      <c r="AJ28" s="146"/>
      <c r="AK28" s="52"/>
      <c r="AL28" s="17">
        <v>611</v>
      </c>
      <c r="AM28" s="18"/>
      <c r="AN28" s="18">
        <v>223</v>
      </c>
      <c r="AO28" s="44">
        <f t="shared" si="2"/>
        <v>765500</v>
      </c>
      <c r="AP28" s="45">
        <v>635000</v>
      </c>
      <c r="AQ28" s="245"/>
      <c r="AR28" s="246"/>
      <c r="AS28" s="33"/>
      <c r="AT28" s="29"/>
      <c r="AU28" s="51">
        <v>130500</v>
      </c>
      <c r="AV28" s="25"/>
    </row>
    <row r="29" spans="1:48" ht="31.5" customHeight="1" thickBot="1">
      <c r="A29" s="251" t="s">
        <v>84</v>
      </c>
      <c r="B29" s="251"/>
      <c r="C29" s="251"/>
      <c r="D29" s="146"/>
      <c r="E29" s="52"/>
      <c r="F29" s="17">
        <v>611</v>
      </c>
      <c r="G29" s="18"/>
      <c r="H29" s="18">
        <v>225</v>
      </c>
      <c r="I29" s="44">
        <f t="shared" si="0"/>
        <v>23000</v>
      </c>
      <c r="J29" s="45">
        <f>10000</f>
        <v>10000</v>
      </c>
      <c r="K29" s="245"/>
      <c r="L29" s="246"/>
      <c r="M29" s="33"/>
      <c r="N29" s="28"/>
      <c r="O29" s="51">
        <v>13000</v>
      </c>
      <c r="P29" s="25"/>
      <c r="Q29" s="251" t="s">
        <v>84</v>
      </c>
      <c r="R29" s="251"/>
      <c r="S29" s="251"/>
      <c r="T29" s="146"/>
      <c r="U29" s="52"/>
      <c r="V29" s="17">
        <v>611</v>
      </c>
      <c r="W29" s="18"/>
      <c r="X29" s="18">
        <v>225</v>
      </c>
      <c r="Y29" s="44">
        <f t="shared" si="1"/>
        <v>23000</v>
      </c>
      <c r="Z29" s="45">
        <f>10000</f>
        <v>10000</v>
      </c>
      <c r="AA29" s="245"/>
      <c r="AB29" s="246"/>
      <c r="AC29" s="33"/>
      <c r="AD29" s="28"/>
      <c r="AE29" s="51">
        <v>13000</v>
      </c>
      <c r="AF29" s="25"/>
      <c r="AG29" s="251" t="s">
        <v>84</v>
      </c>
      <c r="AH29" s="251"/>
      <c r="AI29" s="251"/>
      <c r="AJ29" s="146"/>
      <c r="AK29" s="52"/>
      <c r="AL29" s="17">
        <v>611</v>
      </c>
      <c r="AM29" s="18"/>
      <c r="AN29" s="18">
        <v>225</v>
      </c>
      <c r="AO29" s="44">
        <f t="shared" si="2"/>
        <v>23000</v>
      </c>
      <c r="AP29" s="45">
        <v>10000</v>
      </c>
      <c r="AQ29" s="245"/>
      <c r="AR29" s="246"/>
      <c r="AS29" s="33"/>
      <c r="AT29" s="29"/>
      <c r="AU29" s="51">
        <v>13000</v>
      </c>
      <c r="AV29" s="25"/>
    </row>
    <row r="30" spans="1:48" ht="15.75" customHeight="1" thickBot="1">
      <c r="A30" s="251" t="s">
        <v>85</v>
      </c>
      <c r="B30" s="251"/>
      <c r="C30" s="251"/>
      <c r="D30" s="146"/>
      <c r="E30" s="52"/>
      <c r="F30" s="17">
        <v>611</v>
      </c>
      <c r="G30" s="18"/>
      <c r="H30" s="18">
        <v>226</v>
      </c>
      <c r="I30" s="44">
        <f t="shared" si="0"/>
        <v>90200</v>
      </c>
      <c r="J30" s="45">
        <f>8500+8700+2000</f>
        <v>19200</v>
      </c>
      <c r="K30" s="245"/>
      <c r="L30" s="246"/>
      <c r="M30" s="33"/>
      <c r="N30" s="28"/>
      <c r="O30" s="51">
        <v>71000</v>
      </c>
      <c r="P30" s="25"/>
      <c r="Q30" s="251" t="s">
        <v>85</v>
      </c>
      <c r="R30" s="251"/>
      <c r="S30" s="251"/>
      <c r="T30" s="146"/>
      <c r="U30" s="52"/>
      <c r="V30" s="17">
        <v>611</v>
      </c>
      <c r="W30" s="18"/>
      <c r="X30" s="18">
        <v>226</v>
      </c>
      <c r="Y30" s="44">
        <f t="shared" si="1"/>
        <v>113200</v>
      </c>
      <c r="Z30" s="45">
        <f>13000+29200</f>
        <v>42200</v>
      </c>
      <c r="AA30" s="245"/>
      <c r="AB30" s="246"/>
      <c r="AC30" s="33"/>
      <c r="AD30" s="28"/>
      <c r="AE30" s="51">
        <v>71000</v>
      </c>
      <c r="AF30" s="25"/>
      <c r="AG30" s="251" t="s">
        <v>85</v>
      </c>
      <c r="AH30" s="251"/>
      <c r="AI30" s="251"/>
      <c r="AJ30" s="146"/>
      <c r="AK30" s="52"/>
      <c r="AL30" s="17">
        <v>611</v>
      </c>
      <c r="AM30" s="18"/>
      <c r="AN30" s="18">
        <v>226</v>
      </c>
      <c r="AO30" s="44">
        <f t="shared" si="2"/>
        <v>113000</v>
      </c>
      <c r="AP30" s="45">
        <f>29000+13000</f>
        <v>42000</v>
      </c>
      <c r="AQ30" s="245"/>
      <c r="AR30" s="246"/>
      <c r="AS30" s="33"/>
      <c r="AT30" s="29"/>
      <c r="AU30" s="51">
        <v>71000</v>
      </c>
      <c r="AV30" s="25"/>
    </row>
    <row r="31" spans="1:48" ht="31.5" customHeight="1" thickBot="1">
      <c r="A31" s="204" t="s">
        <v>90</v>
      </c>
      <c r="B31" s="205"/>
      <c r="C31" s="205"/>
      <c r="D31" s="239"/>
      <c r="E31" s="19"/>
      <c r="F31" s="18">
        <v>611</v>
      </c>
      <c r="G31" s="18"/>
      <c r="H31" s="18">
        <v>310</v>
      </c>
      <c r="I31" s="44">
        <f t="shared" si="0"/>
        <v>47660</v>
      </c>
      <c r="J31" s="45">
        <v>30660</v>
      </c>
      <c r="K31" s="247"/>
      <c r="L31" s="248"/>
      <c r="M31" s="33"/>
      <c r="N31" s="28"/>
      <c r="O31" s="24">
        <v>17000</v>
      </c>
      <c r="P31" s="25"/>
      <c r="Q31" s="204" t="s">
        <v>90</v>
      </c>
      <c r="R31" s="205"/>
      <c r="S31" s="205"/>
      <c r="T31" s="239"/>
      <c r="U31" s="19"/>
      <c r="V31" s="18">
        <v>611</v>
      </c>
      <c r="W31" s="18"/>
      <c r="X31" s="18">
        <v>310</v>
      </c>
      <c r="Y31" s="44">
        <f t="shared" si="1"/>
        <v>103100</v>
      </c>
      <c r="Z31" s="45">
        <f>86100</f>
        <v>86100</v>
      </c>
      <c r="AA31" s="247"/>
      <c r="AB31" s="248"/>
      <c r="AC31" s="33"/>
      <c r="AD31" s="28"/>
      <c r="AE31" s="24">
        <v>17000</v>
      </c>
      <c r="AF31" s="25"/>
      <c r="AG31" s="204" t="s">
        <v>90</v>
      </c>
      <c r="AH31" s="205"/>
      <c r="AI31" s="205"/>
      <c r="AJ31" s="239"/>
      <c r="AK31" s="19"/>
      <c r="AL31" s="18">
        <v>611</v>
      </c>
      <c r="AM31" s="18"/>
      <c r="AN31" s="18">
        <v>310</v>
      </c>
      <c r="AO31" s="44">
        <f t="shared" si="2"/>
        <v>103100</v>
      </c>
      <c r="AP31" s="45">
        <f>86100</f>
        <v>86100</v>
      </c>
      <c r="AQ31" s="247"/>
      <c r="AR31" s="248"/>
      <c r="AS31" s="33"/>
      <c r="AT31" s="29"/>
      <c r="AU31" s="24">
        <v>17000</v>
      </c>
      <c r="AV31" s="25"/>
    </row>
    <row r="32" spans="1:48" ht="32.25" customHeight="1" thickBot="1">
      <c r="A32" s="204" t="s">
        <v>91</v>
      </c>
      <c r="B32" s="205"/>
      <c r="C32" s="205"/>
      <c r="D32" s="239"/>
      <c r="E32" s="19"/>
      <c r="F32" s="244">
        <v>611</v>
      </c>
      <c r="G32" s="244"/>
      <c r="H32" s="73">
        <v>340</v>
      </c>
      <c r="I32" s="44">
        <f t="shared" si="0"/>
        <v>1206500</v>
      </c>
      <c r="J32" s="45">
        <f>12500+39000</f>
        <v>51500</v>
      </c>
      <c r="K32" s="245"/>
      <c r="L32" s="246"/>
      <c r="M32" s="33"/>
      <c r="N32" s="28"/>
      <c r="O32" s="51">
        <v>1155000</v>
      </c>
      <c r="P32" s="25"/>
      <c r="Q32" s="204" t="s">
        <v>91</v>
      </c>
      <c r="R32" s="205"/>
      <c r="S32" s="205"/>
      <c r="T32" s="239"/>
      <c r="U32" s="19"/>
      <c r="V32" s="244">
        <v>611</v>
      </c>
      <c r="W32" s="244"/>
      <c r="X32" s="73">
        <v>340</v>
      </c>
      <c r="Y32" s="44">
        <f t="shared" si="1"/>
        <v>1214500</v>
      </c>
      <c r="Z32" s="45">
        <f>20500+39000</f>
        <v>59500</v>
      </c>
      <c r="AA32" s="245"/>
      <c r="AB32" s="246"/>
      <c r="AC32" s="33"/>
      <c r="AD32" s="28"/>
      <c r="AE32" s="51">
        <v>1155000</v>
      </c>
      <c r="AF32" s="25"/>
      <c r="AG32" s="204" t="s">
        <v>91</v>
      </c>
      <c r="AH32" s="205"/>
      <c r="AI32" s="205"/>
      <c r="AJ32" s="239"/>
      <c r="AK32" s="19"/>
      <c r="AL32" s="244">
        <v>611</v>
      </c>
      <c r="AM32" s="244"/>
      <c r="AN32" s="73">
        <v>340</v>
      </c>
      <c r="AO32" s="44">
        <f t="shared" si="2"/>
        <v>1214500</v>
      </c>
      <c r="AP32" s="45">
        <f>20500+39000</f>
        <v>59500</v>
      </c>
      <c r="AQ32" s="245"/>
      <c r="AR32" s="246"/>
      <c r="AS32" s="33"/>
      <c r="AT32" s="29"/>
      <c r="AU32" s="51">
        <v>1155000</v>
      </c>
      <c r="AV32" s="25"/>
    </row>
    <row r="33" spans="1:48" s="53" customFormat="1" ht="35.25" customHeight="1" thickBot="1">
      <c r="A33" s="251" t="s">
        <v>167</v>
      </c>
      <c r="B33" s="251"/>
      <c r="C33" s="251"/>
      <c r="D33" s="251"/>
      <c r="E33" s="19"/>
      <c r="F33" s="244">
        <v>612</v>
      </c>
      <c r="G33" s="244"/>
      <c r="H33" s="18">
        <v>290</v>
      </c>
      <c r="I33" s="44">
        <f>K33+J33+O33</f>
        <v>19200</v>
      </c>
      <c r="J33" s="45"/>
      <c r="K33" s="258">
        <v>19200</v>
      </c>
      <c r="L33" s="259"/>
      <c r="M33" s="33"/>
      <c r="N33" s="28"/>
      <c r="O33" s="51"/>
      <c r="P33" s="95"/>
      <c r="Q33" s="251" t="s">
        <v>168</v>
      </c>
      <c r="R33" s="251"/>
      <c r="S33" s="251"/>
      <c r="T33" s="251"/>
      <c r="U33" s="19"/>
      <c r="V33" s="244">
        <v>612</v>
      </c>
      <c r="W33" s="244"/>
      <c r="X33" s="18">
        <v>290</v>
      </c>
      <c r="Y33" s="44">
        <f>AA33+Z33+AE33</f>
        <v>0</v>
      </c>
      <c r="Z33" s="45"/>
      <c r="AA33" s="258"/>
      <c r="AB33" s="259"/>
      <c r="AC33" s="33"/>
      <c r="AD33" s="28"/>
      <c r="AE33" s="51"/>
      <c r="AF33" s="95"/>
      <c r="AG33" s="251" t="s">
        <v>167</v>
      </c>
      <c r="AH33" s="251"/>
      <c r="AI33" s="251"/>
      <c r="AJ33" s="251"/>
      <c r="AK33" s="19"/>
      <c r="AL33" s="244">
        <v>612</v>
      </c>
      <c r="AM33" s="244"/>
      <c r="AN33" s="18">
        <v>290</v>
      </c>
      <c r="AO33" s="44">
        <f>AQ33+AP33+AU33</f>
        <v>0</v>
      </c>
      <c r="AP33" s="45"/>
      <c r="AQ33" s="258"/>
      <c r="AR33" s="259"/>
      <c r="AS33" s="33"/>
      <c r="AT33" s="96"/>
      <c r="AU33" s="51"/>
      <c r="AV33" s="95"/>
    </row>
    <row r="34" spans="1:48" s="40" customFormat="1" ht="28.5" customHeight="1" thickBot="1">
      <c r="A34" s="250" t="s">
        <v>88</v>
      </c>
      <c r="B34" s="250"/>
      <c r="C34" s="250"/>
      <c r="D34" s="250"/>
      <c r="E34" s="55">
        <v>300</v>
      </c>
      <c r="F34" s="255" t="s">
        <v>67</v>
      </c>
      <c r="G34" s="255"/>
      <c r="H34" s="18"/>
      <c r="I34" s="41">
        <f>I36+I37</f>
        <v>0</v>
      </c>
      <c r="J34" s="41">
        <f>J36+J37</f>
        <v>0</v>
      </c>
      <c r="K34" s="256"/>
      <c r="L34" s="257"/>
      <c r="M34" s="35"/>
      <c r="N34" s="36"/>
      <c r="O34" s="54">
        <f>SUM(O36:O37)</f>
        <v>0</v>
      </c>
      <c r="P34" s="38"/>
      <c r="Q34" s="250" t="s">
        <v>88</v>
      </c>
      <c r="R34" s="250"/>
      <c r="S34" s="250"/>
      <c r="T34" s="250"/>
      <c r="U34" s="55">
        <v>300</v>
      </c>
      <c r="V34" s="255" t="s">
        <v>67</v>
      </c>
      <c r="W34" s="255"/>
      <c r="X34" s="18"/>
      <c r="Y34" s="41">
        <f>Y36+Y37</f>
        <v>0</v>
      </c>
      <c r="Z34" s="41">
        <f>Z36+Z37</f>
        <v>0</v>
      </c>
      <c r="AA34" s="256"/>
      <c r="AB34" s="257"/>
      <c r="AC34" s="35"/>
      <c r="AD34" s="36"/>
      <c r="AE34" s="54">
        <f>SUM(AE36:AE37)</f>
        <v>0</v>
      </c>
      <c r="AF34" s="38"/>
      <c r="AG34" s="250" t="s">
        <v>88</v>
      </c>
      <c r="AH34" s="250"/>
      <c r="AI34" s="250"/>
      <c r="AJ34" s="250"/>
      <c r="AK34" s="55">
        <v>300</v>
      </c>
      <c r="AL34" s="255" t="s">
        <v>67</v>
      </c>
      <c r="AM34" s="255"/>
      <c r="AN34" s="18"/>
      <c r="AO34" s="41">
        <f>AO36+AO37</f>
        <v>0</v>
      </c>
      <c r="AP34" s="41">
        <f>AP36+AP37</f>
        <v>0</v>
      </c>
      <c r="AQ34" s="256"/>
      <c r="AR34" s="257"/>
      <c r="AS34" s="35"/>
      <c r="AT34" s="39"/>
      <c r="AU34" s="54">
        <f>SUM(AU36:AU37)</f>
        <v>0</v>
      </c>
      <c r="AV34" s="38"/>
    </row>
    <row r="35" spans="1:48" ht="15.75" customHeight="1" thickBot="1">
      <c r="A35" s="251" t="s">
        <v>89</v>
      </c>
      <c r="B35" s="251"/>
      <c r="C35" s="251"/>
      <c r="D35" s="251"/>
      <c r="E35" s="19"/>
      <c r="F35" s="244"/>
      <c r="G35" s="244"/>
      <c r="H35" s="18"/>
      <c r="I35" s="44"/>
      <c r="J35" s="45"/>
      <c r="K35" s="245"/>
      <c r="L35" s="246"/>
      <c r="M35" s="33"/>
      <c r="N35" s="28"/>
      <c r="O35" s="24"/>
      <c r="P35" s="25"/>
      <c r="Q35" s="251" t="s">
        <v>89</v>
      </c>
      <c r="R35" s="251"/>
      <c r="S35" s="251"/>
      <c r="T35" s="251"/>
      <c r="U35" s="19"/>
      <c r="V35" s="244"/>
      <c r="W35" s="244"/>
      <c r="X35" s="18"/>
      <c r="Y35" s="44"/>
      <c r="Z35" s="45"/>
      <c r="AA35" s="245"/>
      <c r="AB35" s="246"/>
      <c r="AC35" s="33"/>
      <c r="AD35" s="28"/>
      <c r="AE35" s="24"/>
      <c r="AF35" s="25"/>
      <c r="AG35" s="251" t="s">
        <v>89</v>
      </c>
      <c r="AH35" s="251"/>
      <c r="AI35" s="251"/>
      <c r="AJ35" s="251"/>
      <c r="AK35" s="19"/>
      <c r="AL35" s="244"/>
      <c r="AM35" s="244"/>
      <c r="AN35" s="18"/>
      <c r="AO35" s="44"/>
      <c r="AP35" s="45"/>
      <c r="AQ35" s="245"/>
      <c r="AR35" s="246"/>
      <c r="AS35" s="33"/>
      <c r="AT35" s="29"/>
      <c r="AU35" s="24"/>
      <c r="AV35" s="25"/>
    </row>
    <row r="36" spans="1:48" ht="31.5" customHeight="1" thickBot="1">
      <c r="A36" s="204" t="s">
        <v>90</v>
      </c>
      <c r="B36" s="205"/>
      <c r="C36" s="205"/>
      <c r="D36" s="239"/>
      <c r="E36" s="19"/>
      <c r="F36" s="18">
        <v>611</v>
      </c>
      <c r="G36" s="18"/>
      <c r="H36" s="18">
        <v>310</v>
      </c>
      <c r="I36" s="44"/>
      <c r="J36" s="45"/>
      <c r="K36" s="247"/>
      <c r="L36" s="248"/>
      <c r="M36" s="33"/>
      <c r="N36" s="28"/>
      <c r="O36" s="24"/>
      <c r="P36" s="25"/>
      <c r="Q36" s="204" t="s">
        <v>90</v>
      </c>
      <c r="R36" s="205"/>
      <c r="S36" s="205"/>
      <c r="T36" s="239"/>
      <c r="U36" s="19"/>
      <c r="V36" s="18">
        <v>611</v>
      </c>
      <c r="W36" s="18"/>
      <c r="X36" s="18">
        <v>310</v>
      </c>
      <c r="Y36" s="44"/>
      <c r="Z36" s="45"/>
      <c r="AA36" s="247"/>
      <c r="AB36" s="248"/>
      <c r="AC36" s="33"/>
      <c r="AD36" s="28"/>
      <c r="AE36" s="24"/>
      <c r="AF36" s="25"/>
      <c r="AG36" s="204" t="s">
        <v>90</v>
      </c>
      <c r="AH36" s="205"/>
      <c r="AI36" s="205"/>
      <c r="AJ36" s="239"/>
      <c r="AK36" s="19"/>
      <c r="AL36" s="18">
        <v>611</v>
      </c>
      <c r="AM36" s="18"/>
      <c r="AN36" s="18">
        <v>310</v>
      </c>
      <c r="AO36" s="44"/>
      <c r="AP36" s="45"/>
      <c r="AQ36" s="247"/>
      <c r="AR36" s="248"/>
      <c r="AS36" s="33"/>
      <c r="AT36" s="29"/>
      <c r="AU36" s="24"/>
      <c r="AV36" s="25"/>
    </row>
    <row r="37" spans="1:48" ht="32.25" customHeight="1" thickBot="1">
      <c r="A37" s="204" t="s">
        <v>91</v>
      </c>
      <c r="B37" s="205"/>
      <c r="C37" s="205"/>
      <c r="D37" s="239"/>
      <c r="E37" s="19"/>
      <c r="F37" s="244">
        <v>611</v>
      </c>
      <c r="G37" s="244"/>
      <c r="H37" s="73">
        <v>320</v>
      </c>
      <c r="I37" s="44"/>
      <c r="J37" s="45"/>
      <c r="K37" s="245"/>
      <c r="L37" s="246"/>
      <c r="M37" s="33"/>
      <c r="N37" s="28"/>
      <c r="O37" s="51"/>
      <c r="P37" s="25"/>
      <c r="Q37" s="204" t="s">
        <v>91</v>
      </c>
      <c r="R37" s="205"/>
      <c r="S37" s="205"/>
      <c r="T37" s="239"/>
      <c r="U37" s="19"/>
      <c r="V37" s="244">
        <v>611</v>
      </c>
      <c r="W37" s="244"/>
      <c r="X37" s="73">
        <v>320</v>
      </c>
      <c r="Y37" s="44"/>
      <c r="Z37" s="45"/>
      <c r="AA37" s="245"/>
      <c r="AB37" s="246"/>
      <c r="AC37" s="33"/>
      <c r="AD37" s="28"/>
      <c r="AE37" s="51"/>
      <c r="AF37" s="25"/>
      <c r="AG37" s="204" t="s">
        <v>91</v>
      </c>
      <c r="AH37" s="205"/>
      <c r="AI37" s="205"/>
      <c r="AJ37" s="239"/>
      <c r="AK37" s="19"/>
      <c r="AL37" s="244">
        <v>611</v>
      </c>
      <c r="AM37" s="244"/>
      <c r="AN37" s="73">
        <v>320</v>
      </c>
      <c r="AO37" s="44"/>
      <c r="AP37" s="45"/>
      <c r="AQ37" s="245"/>
      <c r="AR37" s="246"/>
      <c r="AS37" s="33"/>
      <c r="AT37" s="29"/>
      <c r="AU37" s="51"/>
      <c r="AV37" s="25"/>
    </row>
    <row r="38" spans="1:48" ht="19.5" customHeight="1" thickBot="1">
      <c r="A38" s="250" t="s">
        <v>92</v>
      </c>
      <c r="B38" s="250"/>
      <c r="C38" s="250"/>
      <c r="D38" s="250"/>
      <c r="E38" s="55">
        <v>400</v>
      </c>
      <c r="F38" s="252"/>
      <c r="G38" s="252"/>
      <c r="H38" s="18"/>
      <c r="I38" s="56"/>
      <c r="J38" s="57"/>
      <c r="K38" s="253"/>
      <c r="L38" s="254"/>
      <c r="M38" s="58"/>
      <c r="N38" s="59"/>
      <c r="O38" s="60"/>
      <c r="P38" s="61"/>
      <c r="Q38" s="250" t="s">
        <v>92</v>
      </c>
      <c r="R38" s="250"/>
      <c r="S38" s="250"/>
      <c r="T38" s="250"/>
      <c r="U38" s="55">
        <v>400</v>
      </c>
      <c r="V38" s="252"/>
      <c r="W38" s="252"/>
      <c r="X38" s="18"/>
      <c r="Y38" s="56"/>
      <c r="Z38" s="57"/>
      <c r="AA38" s="253"/>
      <c r="AB38" s="254"/>
      <c r="AC38" s="58"/>
      <c r="AD38" s="59"/>
      <c r="AE38" s="60"/>
      <c r="AF38" s="61"/>
      <c r="AG38" s="250" t="s">
        <v>92</v>
      </c>
      <c r="AH38" s="250"/>
      <c r="AI38" s="250"/>
      <c r="AJ38" s="250"/>
      <c r="AK38" s="55">
        <v>400</v>
      </c>
      <c r="AL38" s="252"/>
      <c r="AM38" s="252"/>
      <c r="AN38" s="18"/>
      <c r="AO38" s="56"/>
      <c r="AP38" s="57"/>
      <c r="AQ38" s="253"/>
      <c r="AR38" s="254"/>
      <c r="AS38" s="58"/>
      <c r="AT38" s="59"/>
      <c r="AU38" s="60"/>
      <c r="AV38" s="61"/>
    </row>
    <row r="39" spans="1:48" ht="15.75" customHeight="1" thickBot="1">
      <c r="A39" s="251" t="s">
        <v>93</v>
      </c>
      <c r="B39" s="251"/>
      <c r="C39" s="251"/>
      <c r="D39" s="251"/>
      <c r="E39" s="19">
        <v>410</v>
      </c>
      <c r="F39" s="244"/>
      <c r="G39" s="244"/>
      <c r="H39" s="18"/>
      <c r="I39" s="31"/>
      <c r="J39" s="32"/>
      <c r="K39" s="245"/>
      <c r="L39" s="246"/>
      <c r="M39" s="33"/>
      <c r="N39" s="28"/>
      <c r="O39" s="24"/>
      <c r="P39" s="25"/>
      <c r="Q39" s="251" t="s">
        <v>93</v>
      </c>
      <c r="R39" s="251"/>
      <c r="S39" s="251"/>
      <c r="T39" s="251"/>
      <c r="U39" s="19">
        <v>410</v>
      </c>
      <c r="V39" s="244"/>
      <c r="W39" s="244"/>
      <c r="X39" s="18"/>
      <c r="Y39" s="31"/>
      <c r="Z39" s="32"/>
      <c r="AA39" s="245"/>
      <c r="AB39" s="246"/>
      <c r="AC39" s="33"/>
      <c r="AD39" s="28"/>
      <c r="AE39" s="24"/>
      <c r="AF39" s="25"/>
      <c r="AG39" s="251" t="s">
        <v>93</v>
      </c>
      <c r="AH39" s="251"/>
      <c r="AI39" s="251"/>
      <c r="AJ39" s="251"/>
      <c r="AK39" s="19">
        <v>410</v>
      </c>
      <c r="AL39" s="244"/>
      <c r="AM39" s="244"/>
      <c r="AN39" s="18"/>
      <c r="AO39" s="31"/>
      <c r="AP39" s="32"/>
      <c r="AQ39" s="245"/>
      <c r="AR39" s="246"/>
      <c r="AS39" s="33"/>
      <c r="AT39" s="29"/>
      <c r="AU39" s="24"/>
      <c r="AV39" s="25"/>
    </row>
    <row r="40" spans="1:48" ht="15.75" customHeight="1" thickBot="1">
      <c r="A40" s="251" t="s">
        <v>94</v>
      </c>
      <c r="B40" s="251"/>
      <c r="C40" s="251"/>
      <c r="D40" s="251"/>
      <c r="E40" s="19">
        <v>420</v>
      </c>
      <c r="F40" s="244"/>
      <c r="G40" s="244"/>
      <c r="H40" s="18"/>
      <c r="I40" s="31"/>
      <c r="J40" s="32"/>
      <c r="K40" s="245"/>
      <c r="L40" s="246"/>
      <c r="M40" s="33"/>
      <c r="N40" s="28"/>
      <c r="O40" s="24"/>
      <c r="P40" s="25"/>
      <c r="Q40" s="251" t="s">
        <v>94</v>
      </c>
      <c r="R40" s="251"/>
      <c r="S40" s="251"/>
      <c r="T40" s="251"/>
      <c r="U40" s="19">
        <v>420</v>
      </c>
      <c r="V40" s="244"/>
      <c r="W40" s="244"/>
      <c r="X40" s="18"/>
      <c r="Y40" s="31"/>
      <c r="Z40" s="32"/>
      <c r="AA40" s="245"/>
      <c r="AB40" s="246"/>
      <c r="AC40" s="33"/>
      <c r="AD40" s="28"/>
      <c r="AE40" s="24"/>
      <c r="AF40" s="25"/>
      <c r="AG40" s="251" t="s">
        <v>94</v>
      </c>
      <c r="AH40" s="251"/>
      <c r="AI40" s="251"/>
      <c r="AJ40" s="251"/>
      <c r="AK40" s="19">
        <v>420</v>
      </c>
      <c r="AL40" s="244"/>
      <c r="AM40" s="244"/>
      <c r="AN40" s="18"/>
      <c r="AO40" s="31"/>
      <c r="AP40" s="32"/>
      <c r="AQ40" s="245"/>
      <c r="AR40" s="246"/>
      <c r="AS40" s="33"/>
      <c r="AT40" s="29"/>
      <c r="AU40" s="24"/>
      <c r="AV40" s="25"/>
    </row>
    <row r="41" spans="1:48" ht="19.5" customHeight="1" thickBot="1">
      <c r="A41" s="250" t="s">
        <v>95</v>
      </c>
      <c r="B41" s="250"/>
      <c r="C41" s="250"/>
      <c r="D41" s="250"/>
      <c r="E41" s="55">
        <v>500</v>
      </c>
      <c r="F41" s="244" t="s">
        <v>67</v>
      </c>
      <c r="G41" s="244"/>
      <c r="H41" s="18"/>
      <c r="I41" s="31">
        <v>1790.68</v>
      </c>
      <c r="J41" s="32"/>
      <c r="K41" s="245"/>
      <c r="L41" s="246"/>
      <c r="M41" s="33"/>
      <c r="N41" s="28"/>
      <c r="O41" s="24"/>
      <c r="P41" s="25"/>
      <c r="Q41" s="250" t="s">
        <v>95</v>
      </c>
      <c r="R41" s="250"/>
      <c r="S41" s="250"/>
      <c r="T41" s="250"/>
      <c r="U41" s="55">
        <v>500</v>
      </c>
      <c r="V41" s="244" t="s">
        <v>67</v>
      </c>
      <c r="W41" s="244"/>
      <c r="X41" s="18"/>
      <c r="Y41" s="31"/>
      <c r="Z41" s="32"/>
      <c r="AA41" s="245"/>
      <c r="AB41" s="246"/>
      <c r="AC41" s="33"/>
      <c r="AD41" s="28"/>
      <c r="AE41" s="24"/>
      <c r="AF41" s="25"/>
      <c r="AG41" s="250" t="s">
        <v>95</v>
      </c>
      <c r="AH41" s="250"/>
      <c r="AI41" s="250"/>
      <c r="AJ41" s="250"/>
      <c r="AK41" s="55">
        <v>500</v>
      </c>
      <c r="AL41" s="244" t="s">
        <v>67</v>
      </c>
      <c r="AM41" s="244"/>
      <c r="AN41" s="18"/>
      <c r="AO41" s="31"/>
      <c r="AP41" s="32"/>
      <c r="AQ41" s="245"/>
      <c r="AR41" s="246"/>
      <c r="AS41" s="33"/>
      <c r="AT41" s="29"/>
      <c r="AU41" s="24"/>
      <c r="AV41" s="25"/>
    </row>
    <row r="42" spans="1:48" ht="19.5" customHeight="1" thickBot="1">
      <c r="A42" s="250" t="s">
        <v>96</v>
      </c>
      <c r="B42" s="250"/>
      <c r="C42" s="250"/>
      <c r="D42" s="250"/>
      <c r="E42" s="55">
        <v>600</v>
      </c>
      <c r="F42" s="244" t="s">
        <v>67</v>
      </c>
      <c r="G42" s="244"/>
      <c r="H42" s="18"/>
      <c r="I42" s="31"/>
      <c r="J42" s="32"/>
      <c r="K42" s="245"/>
      <c r="L42" s="246"/>
      <c r="M42" s="33"/>
      <c r="N42" s="28"/>
      <c r="O42" s="24"/>
      <c r="P42" s="25"/>
      <c r="Q42" s="250" t="s">
        <v>96</v>
      </c>
      <c r="R42" s="250"/>
      <c r="S42" s="250"/>
      <c r="T42" s="250"/>
      <c r="U42" s="55">
        <v>600</v>
      </c>
      <c r="V42" s="244" t="s">
        <v>67</v>
      </c>
      <c r="W42" s="244"/>
      <c r="X42" s="18"/>
      <c r="Y42" s="31"/>
      <c r="Z42" s="32"/>
      <c r="AA42" s="245"/>
      <c r="AB42" s="246"/>
      <c r="AC42" s="33"/>
      <c r="AD42" s="28"/>
      <c r="AE42" s="24"/>
      <c r="AF42" s="25"/>
      <c r="AG42" s="250" t="s">
        <v>96</v>
      </c>
      <c r="AH42" s="250"/>
      <c r="AI42" s="250"/>
      <c r="AJ42" s="250"/>
      <c r="AK42" s="55">
        <v>600</v>
      </c>
      <c r="AL42" s="244" t="s">
        <v>67</v>
      </c>
      <c r="AM42" s="244"/>
      <c r="AN42" s="18"/>
      <c r="AO42" s="31"/>
      <c r="AP42" s="32"/>
      <c r="AQ42" s="245"/>
      <c r="AR42" s="246"/>
      <c r="AS42" s="33"/>
      <c r="AT42" s="29"/>
      <c r="AU42" s="24"/>
      <c r="AV42" s="25"/>
    </row>
    <row r="43" spans="1:34" ht="15.7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</row>
  </sheetData>
  <sheetProtection/>
  <mergeCells count="337">
    <mergeCell ref="AG23:AJ23"/>
    <mergeCell ref="AL23:AM23"/>
    <mergeCell ref="AQ23:AR23"/>
    <mergeCell ref="A23:D23"/>
    <mergeCell ref="F23:G23"/>
    <mergeCell ref="K23:L23"/>
    <mergeCell ref="Q23:T23"/>
    <mergeCell ref="V23:W23"/>
    <mergeCell ref="AA23:AB23"/>
    <mergeCell ref="AG22:AJ22"/>
    <mergeCell ref="AL22:AM22"/>
    <mergeCell ref="AQ22:AR22"/>
    <mergeCell ref="A22:D22"/>
    <mergeCell ref="F22:G22"/>
    <mergeCell ref="K22:L22"/>
    <mergeCell ref="Q22:T22"/>
    <mergeCell ref="V22:W22"/>
    <mergeCell ref="AA22:AB22"/>
    <mergeCell ref="A1:M1"/>
    <mergeCell ref="Q1:AC1"/>
    <mergeCell ref="AG1:AS1"/>
    <mergeCell ref="A2:M2"/>
    <mergeCell ref="Q2:AC2"/>
    <mergeCell ref="AG2:AS2"/>
    <mergeCell ref="A3:M3"/>
    <mergeCell ref="Q3:AC3"/>
    <mergeCell ref="AG3:AS3"/>
    <mergeCell ref="A4:D7"/>
    <mergeCell ref="E4:E7"/>
    <mergeCell ref="F4:G7"/>
    <mergeCell ref="I4:P4"/>
    <mergeCell ref="Q4:T7"/>
    <mergeCell ref="U4:U7"/>
    <mergeCell ref="V4:W7"/>
    <mergeCell ref="Y4:AF4"/>
    <mergeCell ref="AG4:AJ7"/>
    <mergeCell ref="AK4:AK7"/>
    <mergeCell ref="AL4:AM7"/>
    <mergeCell ref="AO4:AV4"/>
    <mergeCell ref="I5:I7"/>
    <mergeCell ref="J5:P5"/>
    <mergeCell ref="Y5:Y7"/>
    <mergeCell ref="Z5:AF5"/>
    <mergeCell ref="AO5:AO7"/>
    <mergeCell ref="AP5:AV5"/>
    <mergeCell ref="J6:J7"/>
    <mergeCell ref="K6:L7"/>
    <mergeCell ref="M6:M7"/>
    <mergeCell ref="N6:N7"/>
    <mergeCell ref="O6:P6"/>
    <mergeCell ref="Z6:Z7"/>
    <mergeCell ref="AA6:AB7"/>
    <mergeCell ref="AC6:AC7"/>
    <mergeCell ref="AD6:AD7"/>
    <mergeCell ref="AE6:AF6"/>
    <mergeCell ref="AP6:AP7"/>
    <mergeCell ref="AQ6:AR7"/>
    <mergeCell ref="AS6:AS7"/>
    <mergeCell ref="AT6:AT7"/>
    <mergeCell ref="AU6:AV6"/>
    <mergeCell ref="A8:D8"/>
    <mergeCell ref="F8:G8"/>
    <mergeCell ref="K8:L8"/>
    <mergeCell ref="Q8:T8"/>
    <mergeCell ref="V8:W8"/>
    <mergeCell ref="AA8:AB8"/>
    <mergeCell ref="AG8:AJ8"/>
    <mergeCell ref="AL8:AM8"/>
    <mergeCell ref="AQ8:AR8"/>
    <mergeCell ref="A9:D9"/>
    <mergeCell ref="F9:G9"/>
    <mergeCell ref="K9:L9"/>
    <mergeCell ref="Q9:T9"/>
    <mergeCell ref="V9:W9"/>
    <mergeCell ref="AA9:AB9"/>
    <mergeCell ref="AG9:AJ9"/>
    <mergeCell ref="AL9:AM9"/>
    <mergeCell ref="AQ9:AR9"/>
    <mergeCell ref="A10:D10"/>
    <mergeCell ref="F10:G10"/>
    <mergeCell ref="K10:L10"/>
    <mergeCell ref="Q10:T10"/>
    <mergeCell ref="V10:W10"/>
    <mergeCell ref="AA10:AB10"/>
    <mergeCell ref="AG10:AJ10"/>
    <mergeCell ref="AL10:AM10"/>
    <mergeCell ref="AQ10:AR10"/>
    <mergeCell ref="A11:D11"/>
    <mergeCell ref="F11:G11"/>
    <mergeCell ref="K11:L11"/>
    <mergeCell ref="Q11:T11"/>
    <mergeCell ref="V11:W11"/>
    <mergeCell ref="AA11:AB11"/>
    <mergeCell ref="AG11:AJ11"/>
    <mergeCell ref="AL11:AM11"/>
    <mergeCell ref="AQ11:AR11"/>
    <mergeCell ref="A12:D12"/>
    <mergeCell ref="F12:G12"/>
    <mergeCell ref="K12:L12"/>
    <mergeCell ref="Q12:T12"/>
    <mergeCell ref="V12:W12"/>
    <mergeCell ref="AA12:AB12"/>
    <mergeCell ref="AG12:AJ12"/>
    <mergeCell ref="AL12:AM12"/>
    <mergeCell ref="AQ12:AR12"/>
    <mergeCell ref="A13:D13"/>
    <mergeCell ref="F13:G13"/>
    <mergeCell ref="K13:L13"/>
    <mergeCell ref="Q13:T13"/>
    <mergeCell ref="V13:W13"/>
    <mergeCell ref="AA13:AB13"/>
    <mergeCell ref="AG13:AJ13"/>
    <mergeCell ref="AL13:AM13"/>
    <mergeCell ref="AQ13:AR13"/>
    <mergeCell ref="A14:D14"/>
    <mergeCell ref="F14:G14"/>
    <mergeCell ref="K14:L14"/>
    <mergeCell ref="Q14:T14"/>
    <mergeCell ref="V14:W14"/>
    <mergeCell ref="AA14:AB14"/>
    <mergeCell ref="AG14:AJ14"/>
    <mergeCell ref="AL14:AM14"/>
    <mergeCell ref="AQ14:AR14"/>
    <mergeCell ref="A15:D15"/>
    <mergeCell ref="F15:G15"/>
    <mergeCell ref="K15:L15"/>
    <mergeCell ref="Q15:T15"/>
    <mergeCell ref="V15:W15"/>
    <mergeCell ref="AA15:AB15"/>
    <mergeCell ref="AG15:AJ15"/>
    <mergeCell ref="AL15:AM15"/>
    <mergeCell ref="AQ15:AR15"/>
    <mergeCell ref="A16:D16"/>
    <mergeCell ref="F16:G16"/>
    <mergeCell ref="K16:L16"/>
    <mergeCell ref="Q16:T16"/>
    <mergeCell ref="V16:W16"/>
    <mergeCell ref="AA16:AB16"/>
    <mergeCell ref="AG16:AJ16"/>
    <mergeCell ref="AL16:AM16"/>
    <mergeCell ref="AQ16:AR16"/>
    <mergeCell ref="A17:D17"/>
    <mergeCell ref="F17:G17"/>
    <mergeCell ref="K17:L17"/>
    <mergeCell ref="Q17:T17"/>
    <mergeCell ref="V17:W17"/>
    <mergeCell ref="AA17:AB17"/>
    <mergeCell ref="AG17:AJ17"/>
    <mergeCell ref="AL17:AM17"/>
    <mergeCell ref="AQ17:AR17"/>
    <mergeCell ref="A18:D18"/>
    <mergeCell ref="F18:G18"/>
    <mergeCell ref="K18:L18"/>
    <mergeCell ref="Q18:T18"/>
    <mergeCell ref="V18:W18"/>
    <mergeCell ref="AA18:AB18"/>
    <mergeCell ref="AG18:AJ18"/>
    <mergeCell ref="AL18:AM18"/>
    <mergeCell ref="AQ18:AR18"/>
    <mergeCell ref="A19:D19"/>
    <mergeCell ref="F19:G19"/>
    <mergeCell ref="K19:L19"/>
    <mergeCell ref="Q19:T19"/>
    <mergeCell ref="V19:W19"/>
    <mergeCell ref="AA19:AB19"/>
    <mergeCell ref="AG19:AJ19"/>
    <mergeCell ref="AL19:AM19"/>
    <mergeCell ref="AQ19:AR19"/>
    <mergeCell ref="A20:D20"/>
    <mergeCell ref="F20:G20"/>
    <mergeCell ref="K20:L20"/>
    <mergeCell ref="Q20:T20"/>
    <mergeCell ref="V20:W20"/>
    <mergeCell ref="AA20:AB20"/>
    <mergeCell ref="AG20:AJ20"/>
    <mergeCell ref="AL20:AM20"/>
    <mergeCell ref="AQ20:AR20"/>
    <mergeCell ref="A21:D21"/>
    <mergeCell ref="F21:G21"/>
    <mergeCell ref="K21:L21"/>
    <mergeCell ref="Q21:T21"/>
    <mergeCell ref="V21:W21"/>
    <mergeCell ref="AA21:AB21"/>
    <mergeCell ref="AG21:AJ21"/>
    <mergeCell ref="AL21:AM21"/>
    <mergeCell ref="AQ21:AR21"/>
    <mergeCell ref="A24:D24"/>
    <mergeCell ref="F24:G24"/>
    <mergeCell ref="K24:L24"/>
    <mergeCell ref="Q24:T24"/>
    <mergeCell ref="V24:W24"/>
    <mergeCell ref="AA24:AB24"/>
    <mergeCell ref="AG24:AJ24"/>
    <mergeCell ref="AL24:AM24"/>
    <mergeCell ref="AQ24:AR24"/>
    <mergeCell ref="A25:D25"/>
    <mergeCell ref="F25:G25"/>
    <mergeCell ref="K25:L25"/>
    <mergeCell ref="Q25:T25"/>
    <mergeCell ref="V25:W25"/>
    <mergeCell ref="AA25:AB25"/>
    <mergeCell ref="AG25:AJ25"/>
    <mergeCell ref="AL25:AM25"/>
    <mergeCell ref="AQ25:AR25"/>
    <mergeCell ref="A26:D26"/>
    <mergeCell ref="K26:L26"/>
    <mergeCell ref="Q26:T26"/>
    <mergeCell ref="AA26:AB26"/>
    <mergeCell ref="AG26:AJ26"/>
    <mergeCell ref="AQ26:AR26"/>
    <mergeCell ref="A27:D27"/>
    <mergeCell ref="K27:L27"/>
    <mergeCell ref="Q27:T27"/>
    <mergeCell ref="AA27:AB27"/>
    <mergeCell ref="AG27:AJ27"/>
    <mergeCell ref="AQ27:AR27"/>
    <mergeCell ref="A28:D28"/>
    <mergeCell ref="K28:L28"/>
    <mergeCell ref="Q28:T28"/>
    <mergeCell ref="AA28:AB28"/>
    <mergeCell ref="AG28:AJ28"/>
    <mergeCell ref="AQ28:AR28"/>
    <mergeCell ref="AG30:AJ30"/>
    <mergeCell ref="AQ30:AR30"/>
    <mergeCell ref="A29:D29"/>
    <mergeCell ref="K29:L29"/>
    <mergeCell ref="Q29:T29"/>
    <mergeCell ref="AA29:AB29"/>
    <mergeCell ref="AG29:AJ29"/>
    <mergeCell ref="AQ29:AR29"/>
    <mergeCell ref="F33:G33"/>
    <mergeCell ref="K33:L33"/>
    <mergeCell ref="Q33:T33"/>
    <mergeCell ref="V33:W33"/>
    <mergeCell ref="AA33:AB33"/>
    <mergeCell ref="A30:D30"/>
    <mergeCell ref="K30:L30"/>
    <mergeCell ref="Q30:T30"/>
    <mergeCell ref="AA30:AB30"/>
    <mergeCell ref="A31:D31"/>
    <mergeCell ref="AG33:AJ33"/>
    <mergeCell ref="AL33:AM33"/>
    <mergeCell ref="AQ33:AR33"/>
    <mergeCell ref="A34:D34"/>
    <mergeCell ref="F34:G34"/>
    <mergeCell ref="K34:L34"/>
    <mergeCell ref="Q34:T34"/>
    <mergeCell ref="V34:W34"/>
    <mergeCell ref="AA34:AB34"/>
    <mergeCell ref="A33:D33"/>
    <mergeCell ref="AG34:AJ34"/>
    <mergeCell ref="AL34:AM34"/>
    <mergeCell ref="AQ34:AR34"/>
    <mergeCell ref="AG35:AJ35"/>
    <mergeCell ref="AL35:AM35"/>
    <mergeCell ref="AQ35:AR35"/>
    <mergeCell ref="Q36:T36"/>
    <mergeCell ref="AA36:AB36"/>
    <mergeCell ref="AG36:AJ36"/>
    <mergeCell ref="AQ36:AR36"/>
    <mergeCell ref="Q35:T35"/>
    <mergeCell ref="V35:W35"/>
    <mergeCell ref="AA35:AB35"/>
    <mergeCell ref="A35:D35"/>
    <mergeCell ref="F35:G35"/>
    <mergeCell ref="K35:L35"/>
    <mergeCell ref="A37:D37"/>
    <mergeCell ref="F37:G37"/>
    <mergeCell ref="K37:L37"/>
    <mergeCell ref="A36:D36"/>
    <mergeCell ref="K36:L36"/>
    <mergeCell ref="Q37:T37"/>
    <mergeCell ref="V37:W37"/>
    <mergeCell ref="AA37:AB37"/>
    <mergeCell ref="AG37:AJ37"/>
    <mergeCell ref="AL37:AM37"/>
    <mergeCell ref="AQ37:AR37"/>
    <mergeCell ref="A38:D38"/>
    <mergeCell ref="F38:G38"/>
    <mergeCell ref="K38:L38"/>
    <mergeCell ref="Q38:T38"/>
    <mergeCell ref="V38:W38"/>
    <mergeCell ref="AA38:AB38"/>
    <mergeCell ref="AG38:AJ38"/>
    <mergeCell ref="AL38:AM38"/>
    <mergeCell ref="AQ38:AR38"/>
    <mergeCell ref="A39:D39"/>
    <mergeCell ref="F39:G39"/>
    <mergeCell ref="K39:L39"/>
    <mergeCell ref="Q39:T39"/>
    <mergeCell ref="V39:W39"/>
    <mergeCell ref="AA39:AB39"/>
    <mergeCell ref="AG39:AJ39"/>
    <mergeCell ref="AL39:AM39"/>
    <mergeCell ref="AQ39:AR39"/>
    <mergeCell ref="A40:D40"/>
    <mergeCell ref="F40:G40"/>
    <mergeCell ref="K40:L40"/>
    <mergeCell ref="Q40:T40"/>
    <mergeCell ref="V40:W40"/>
    <mergeCell ref="AA40:AB40"/>
    <mergeCell ref="AG40:AJ40"/>
    <mergeCell ref="AL40:AM40"/>
    <mergeCell ref="AQ40:AR40"/>
    <mergeCell ref="V42:W42"/>
    <mergeCell ref="AA42:AB42"/>
    <mergeCell ref="AG42:AJ42"/>
    <mergeCell ref="A41:D41"/>
    <mergeCell ref="F41:G41"/>
    <mergeCell ref="K41:L41"/>
    <mergeCell ref="Q41:T41"/>
    <mergeCell ref="V41:W41"/>
    <mergeCell ref="AA41:AB41"/>
    <mergeCell ref="AL42:AM42"/>
    <mergeCell ref="AQ42:AR42"/>
    <mergeCell ref="A43:AH43"/>
    <mergeCell ref="AG41:AJ41"/>
    <mergeCell ref="AL41:AM41"/>
    <mergeCell ref="AQ41:AR41"/>
    <mergeCell ref="A42:D42"/>
    <mergeCell ref="F42:G42"/>
    <mergeCell ref="K42:L42"/>
    <mergeCell ref="Q42:T42"/>
    <mergeCell ref="K31:L31"/>
    <mergeCell ref="Q31:T31"/>
    <mergeCell ref="AA31:AB31"/>
    <mergeCell ref="AG31:AJ31"/>
    <mergeCell ref="AQ31:AR31"/>
    <mergeCell ref="AG32:AJ32"/>
    <mergeCell ref="AL32:AM32"/>
    <mergeCell ref="AQ32:AR32"/>
    <mergeCell ref="A32:D32"/>
    <mergeCell ref="F32:G32"/>
    <mergeCell ref="K32:L32"/>
    <mergeCell ref="Q32:T32"/>
    <mergeCell ref="V32:W32"/>
    <mergeCell ref="AA32:AB32"/>
  </mergeCells>
  <printOptions/>
  <pageMargins left="0" right="0" top="0" bottom="0" header="0" footer="0"/>
  <pageSetup horizontalDpi="600" verticalDpi="600" orientation="landscape" paperSize="9" scale="54" r:id="rId1"/>
  <rowBreaks count="1" manualBreakCount="1">
    <brk id="42" max="255" man="1"/>
  </rowBreaks>
  <colBreaks count="2" manualBreakCount="2">
    <brk id="16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zoomScaleNormal="75" zoomScalePageLayoutView="0" workbookViewId="0" topLeftCell="A4">
      <selection activeCell="K26" sqref="K26"/>
    </sheetView>
  </sheetViews>
  <sheetFormatPr defaultColWidth="9.140625" defaultRowHeight="15"/>
  <cols>
    <col min="5" max="5" width="9.57421875" style="0" bestFit="1" customWidth="1"/>
    <col min="6" max="6" width="8.140625" style="0" customWidth="1"/>
    <col min="8" max="8" width="7.00390625" style="0" customWidth="1"/>
    <col min="9" max="9" width="18.7109375" style="0" customWidth="1"/>
    <col min="10" max="10" width="16.8515625" style="0" bestFit="1" customWidth="1"/>
    <col min="13" max="13" width="18.00390625" style="0" customWidth="1"/>
    <col min="14" max="14" width="16.8515625" style="0" bestFit="1" customWidth="1"/>
    <col min="15" max="17" width="9.57421875" style="0" bestFit="1" customWidth="1"/>
  </cols>
  <sheetData>
    <row r="1" spans="1:15" ht="21" customHeight="1">
      <c r="A1" s="292" t="s">
        <v>98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27" customHeight="1" thickBo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7" ht="33" customHeight="1" thickBot="1">
      <c r="A3" s="294" t="s">
        <v>30</v>
      </c>
      <c r="B3" s="125"/>
      <c r="C3" s="125"/>
      <c r="D3" s="126"/>
      <c r="E3" s="298" t="s">
        <v>52</v>
      </c>
      <c r="F3" s="298" t="s">
        <v>99</v>
      </c>
      <c r="G3" s="260" t="s">
        <v>100</v>
      </c>
      <c r="H3" s="300"/>
      <c r="I3" s="300"/>
      <c r="J3" s="300"/>
      <c r="K3" s="300"/>
      <c r="L3" s="300"/>
      <c r="M3" s="300"/>
      <c r="N3" s="300"/>
      <c r="O3" s="300"/>
      <c r="P3" s="300"/>
      <c r="Q3" s="301"/>
    </row>
    <row r="4" spans="1:17" ht="15.75" thickBot="1">
      <c r="A4" s="295"/>
      <c r="B4" s="296"/>
      <c r="C4" s="296"/>
      <c r="D4" s="127"/>
      <c r="E4" s="299"/>
      <c r="F4" s="299"/>
      <c r="G4" s="302" t="s">
        <v>101</v>
      </c>
      <c r="H4" s="303"/>
      <c r="I4" s="303"/>
      <c r="J4" s="304"/>
      <c r="K4" s="309" t="s">
        <v>58</v>
      </c>
      <c r="L4" s="300"/>
      <c r="M4" s="300"/>
      <c r="N4" s="300"/>
      <c r="O4" s="300"/>
      <c r="P4" s="300"/>
      <c r="Q4" s="301"/>
    </row>
    <row r="5" spans="1:17" ht="15">
      <c r="A5" s="295"/>
      <c r="B5" s="296"/>
      <c r="C5" s="296"/>
      <c r="D5" s="127"/>
      <c r="E5" s="299"/>
      <c r="F5" s="299"/>
      <c r="G5" s="305"/>
      <c r="H5" s="303"/>
      <c r="I5" s="303"/>
      <c r="J5" s="304"/>
      <c r="K5" s="310" t="s">
        <v>102</v>
      </c>
      <c r="L5" s="311"/>
      <c r="M5" s="311"/>
      <c r="N5" s="312"/>
      <c r="O5" s="310" t="s">
        <v>103</v>
      </c>
      <c r="P5" s="311"/>
      <c r="Q5" s="312"/>
    </row>
    <row r="6" spans="1:17" ht="69" customHeight="1" thickBot="1">
      <c r="A6" s="295"/>
      <c r="B6" s="296"/>
      <c r="C6" s="296"/>
      <c r="D6" s="127"/>
      <c r="E6" s="299"/>
      <c r="F6" s="299"/>
      <c r="G6" s="306"/>
      <c r="H6" s="307"/>
      <c r="I6" s="307"/>
      <c r="J6" s="308"/>
      <c r="K6" s="313"/>
      <c r="L6" s="314"/>
      <c r="M6" s="314"/>
      <c r="N6" s="315"/>
      <c r="O6" s="313"/>
      <c r="P6" s="314"/>
      <c r="Q6" s="315"/>
    </row>
    <row r="7" spans="1:17" ht="64.5" thickBot="1">
      <c r="A7" s="297"/>
      <c r="B7" s="116"/>
      <c r="C7" s="116"/>
      <c r="D7" s="128"/>
      <c r="E7" s="264"/>
      <c r="F7" s="264"/>
      <c r="G7" s="316" t="s">
        <v>104</v>
      </c>
      <c r="H7" s="317"/>
      <c r="I7" s="73" t="s">
        <v>105</v>
      </c>
      <c r="J7" s="73" t="s">
        <v>106</v>
      </c>
      <c r="K7" s="316" t="s">
        <v>104</v>
      </c>
      <c r="L7" s="317"/>
      <c r="M7" s="73" t="s">
        <v>105</v>
      </c>
      <c r="N7" s="73" t="s">
        <v>106</v>
      </c>
      <c r="O7" s="76" t="s">
        <v>104</v>
      </c>
      <c r="P7" s="73" t="s">
        <v>105</v>
      </c>
      <c r="Q7" s="73" t="s">
        <v>106</v>
      </c>
    </row>
    <row r="8" spans="1:17" ht="15.75" thickBot="1">
      <c r="A8" s="318">
        <v>1</v>
      </c>
      <c r="B8" s="319"/>
      <c r="C8" s="319"/>
      <c r="D8" s="320"/>
      <c r="E8" s="67">
        <v>2</v>
      </c>
      <c r="F8" s="18">
        <v>3</v>
      </c>
      <c r="G8" s="260">
        <v>4</v>
      </c>
      <c r="H8" s="301"/>
      <c r="I8" s="77">
        <v>5</v>
      </c>
      <c r="J8" s="31">
        <v>6</v>
      </c>
      <c r="K8" s="309">
        <v>7</v>
      </c>
      <c r="L8" s="301"/>
      <c r="M8" s="77">
        <v>8</v>
      </c>
      <c r="N8" s="77">
        <v>9</v>
      </c>
      <c r="O8" s="75">
        <v>10</v>
      </c>
      <c r="P8" s="77">
        <v>11</v>
      </c>
      <c r="Q8" s="74">
        <v>12</v>
      </c>
    </row>
    <row r="9" spans="1:17" s="53" customFormat="1" ht="34.5" customHeight="1" thickBot="1">
      <c r="A9" s="318" t="s">
        <v>107</v>
      </c>
      <c r="B9" s="319"/>
      <c r="C9" s="319"/>
      <c r="D9" s="320"/>
      <c r="E9" s="81" t="s">
        <v>108</v>
      </c>
      <c r="F9" s="18" t="s">
        <v>67</v>
      </c>
      <c r="G9" s="321">
        <f>Лист2!I24</f>
        <v>2138600</v>
      </c>
      <c r="H9" s="301"/>
      <c r="I9" s="79">
        <f>Лист2!Y24</f>
        <v>2236800</v>
      </c>
      <c r="J9" s="80">
        <f>Лист2!AO24</f>
        <v>2236600</v>
      </c>
      <c r="K9" s="321">
        <f>G9</f>
        <v>2138600</v>
      </c>
      <c r="L9" s="301"/>
      <c r="M9" s="79">
        <f>I9</f>
        <v>2236800</v>
      </c>
      <c r="N9" s="80">
        <f>J9</f>
        <v>2236600</v>
      </c>
      <c r="O9" s="75"/>
      <c r="P9" s="77"/>
      <c r="Q9" s="74"/>
    </row>
    <row r="10" spans="1:17" s="53" customFormat="1" ht="65.25" customHeight="1" thickBot="1">
      <c r="A10" s="318" t="s">
        <v>109</v>
      </c>
      <c r="B10" s="319"/>
      <c r="C10" s="319"/>
      <c r="D10" s="320"/>
      <c r="E10" s="81" t="s">
        <v>110</v>
      </c>
      <c r="F10" s="18" t="s">
        <v>67</v>
      </c>
      <c r="G10" s="321">
        <f>Лист2!I28</f>
        <v>734500</v>
      </c>
      <c r="H10" s="301"/>
      <c r="I10" s="79"/>
      <c r="J10" s="80"/>
      <c r="K10" s="321">
        <f>G10</f>
        <v>734500</v>
      </c>
      <c r="L10" s="301"/>
      <c r="M10" s="79">
        <f>I10</f>
        <v>0</v>
      </c>
      <c r="N10" s="80">
        <f>J10</f>
        <v>0</v>
      </c>
      <c r="O10" s="75"/>
      <c r="P10" s="77"/>
      <c r="Q10" s="74"/>
    </row>
    <row r="11" spans="1:17" s="53" customFormat="1" ht="15.75" thickBot="1">
      <c r="A11" s="318"/>
      <c r="B11" s="319"/>
      <c r="C11" s="319"/>
      <c r="D11" s="320"/>
      <c r="E11" s="81"/>
      <c r="F11" s="18"/>
      <c r="G11" s="260"/>
      <c r="H11" s="301"/>
      <c r="I11" s="77"/>
      <c r="J11" s="31"/>
      <c r="K11" s="260"/>
      <c r="L11" s="301"/>
      <c r="M11" s="77"/>
      <c r="N11" s="31"/>
      <c r="O11" s="75"/>
      <c r="P11" s="77"/>
      <c r="Q11" s="74"/>
    </row>
    <row r="12" spans="1:17" s="53" customFormat="1" ht="46.5" customHeight="1" thickBot="1">
      <c r="A12" s="318" t="s">
        <v>111</v>
      </c>
      <c r="B12" s="319"/>
      <c r="C12" s="319"/>
      <c r="D12" s="320"/>
      <c r="E12" s="81" t="s">
        <v>112</v>
      </c>
      <c r="F12" s="18"/>
      <c r="G12" s="321">
        <f>G9-G10</f>
        <v>1404100</v>
      </c>
      <c r="H12" s="301"/>
      <c r="I12" s="79">
        <f>I9-I10</f>
        <v>2236800</v>
      </c>
      <c r="J12" s="80">
        <f>J9-J10</f>
        <v>2236600</v>
      </c>
      <c r="K12" s="321">
        <f>K9-K10</f>
        <v>1404100</v>
      </c>
      <c r="L12" s="301"/>
      <c r="M12" s="79">
        <f>M9-M10</f>
        <v>2236800</v>
      </c>
      <c r="N12" s="80">
        <f>N9-N10</f>
        <v>2236600</v>
      </c>
      <c r="O12" s="75"/>
      <c r="P12" s="77"/>
      <c r="Q12" s="74"/>
    </row>
    <row r="13" spans="1:17" ht="15.75" thickBot="1">
      <c r="A13" s="318"/>
      <c r="B13" s="319"/>
      <c r="C13" s="319"/>
      <c r="D13" s="320"/>
      <c r="E13" s="78"/>
      <c r="F13" s="18"/>
      <c r="G13" s="260"/>
      <c r="H13" s="301"/>
      <c r="I13" s="77"/>
      <c r="J13" s="31"/>
      <c r="K13" s="309"/>
      <c r="L13" s="301"/>
      <c r="M13" s="77"/>
      <c r="N13" s="77"/>
      <c r="O13" s="75"/>
      <c r="P13" s="77"/>
      <c r="Q13" s="74"/>
    </row>
  </sheetData>
  <sheetProtection/>
  <mergeCells count="30">
    <mergeCell ref="A12:D12"/>
    <mergeCell ref="G12:H12"/>
    <mergeCell ref="K12:L12"/>
    <mergeCell ref="A13:D13"/>
    <mergeCell ref="G13:H13"/>
    <mergeCell ref="K13:L13"/>
    <mergeCell ref="A10:D10"/>
    <mergeCell ref="G10:H10"/>
    <mergeCell ref="K10:L10"/>
    <mergeCell ref="A11:D11"/>
    <mergeCell ref="G11:H11"/>
    <mergeCell ref="K11:L11"/>
    <mergeCell ref="G7:H7"/>
    <mergeCell ref="K7:L7"/>
    <mergeCell ref="A8:D8"/>
    <mergeCell ref="G8:H8"/>
    <mergeCell ref="K8:L8"/>
    <mergeCell ref="A9:D9"/>
    <mergeCell ref="G9:H9"/>
    <mergeCell ref="K9:L9"/>
    <mergeCell ref="A1:O1"/>
    <mergeCell ref="A2:O2"/>
    <mergeCell ref="A3:D7"/>
    <mergeCell ref="E3:E7"/>
    <mergeCell ref="F3:F7"/>
    <mergeCell ref="G3:Q3"/>
    <mergeCell ref="G4:J6"/>
    <mergeCell ref="K4:Q4"/>
    <mergeCell ref="K5:N6"/>
    <mergeCell ref="O5:Q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7" sqref="N7"/>
    </sheetView>
  </sheetViews>
  <sheetFormatPr defaultColWidth="9.140625" defaultRowHeight="15"/>
  <sheetData>
    <row r="1" spans="1:12" ht="18.75">
      <c r="A1" s="322" t="s">
        <v>146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8.75">
      <c r="A2" s="97"/>
      <c r="B2" s="323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9.5" thickBot="1">
      <c r="A3" s="97"/>
      <c r="B3" s="323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30.75" thickBot="1">
      <c r="A4" s="260" t="s">
        <v>30</v>
      </c>
      <c r="B4" s="152"/>
      <c r="C4" s="152"/>
      <c r="D4" s="153"/>
      <c r="E4" s="93" t="s">
        <v>52</v>
      </c>
      <c r="F4" s="152" t="s">
        <v>147</v>
      </c>
      <c r="G4" s="325"/>
      <c r="H4" s="325"/>
      <c r="I4" s="269"/>
      <c r="J4" s="98"/>
      <c r="K4" s="99"/>
      <c r="L4" s="98"/>
    </row>
    <row r="5" spans="1:12" ht="15.75" thickBot="1">
      <c r="A5" s="214">
        <v>1</v>
      </c>
      <c r="B5" s="206"/>
      <c r="C5" s="206"/>
      <c r="D5" s="206"/>
      <c r="E5" s="19">
        <v>2</v>
      </c>
      <c r="F5" s="152">
        <v>3</v>
      </c>
      <c r="G5" s="300"/>
      <c r="H5" s="300"/>
      <c r="I5" s="301"/>
      <c r="J5" s="98"/>
      <c r="K5" s="99"/>
      <c r="L5" s="98"/>
    </row>
    <row r="6" spans="1:12" ht="15.75" thickBot="1">
      <c r="A6" s="146" t="s">
        <v>148</v>
      </c>
      <c r="B6" s="147"/>
      <c r="C6" s="147"/>
      <c r="D6" s="147"/>
      <c r="E6" s="100" t="s">
        <v>149</v>
      </c>
      <c r="F6" s="152"/>
      <c r="G6" s="300"/>
      <c r="H6" s="300"/>
      <c r="I6" s="301"/>
      <c r="J6" s="98"/>
      <c r="K6" s="99"/>
      <c r="L6" s="98"/>
    </row>
    <row r="7" spans="1:12" ht="15.75" thickBot="1">
      <c r="A7" s="146" t="s">
        <v>150</v>
      </c>
      <c r="B7" s="147"/>
      <c r="C7" s="147"/>
      <c r="D7" s="147"/>
      <c r="E7" s="100" t="s">
        <v>151</v>
      </c>
      <c r="F7" s="152"/>
      <c r="G7" s="300"/>
      <c r="H7" s="300"/>
      <c r="I7" s="301"/>
      <c r="J7" s="98"/>
      <c r="K7" s="99"/>
      <c r="L7" s="98"/>
    </row>
    <row r="8" spans="1:12" ht="15.75" thickBot="1">
      <c r="A8" s="146" t="s">
        <v>152</v>
      </c>
      <c r="B8" s="147"/>
      <c r="C8" s="147"/>
      <c r="D8" s="147"/>
      <c r="E8" s="100" t="s">
        <v>153</v>
      </c>
      <c r="F8" s="152"/>
      <c r="G8" s="300"/>
      <c r="H8" s="300"/>
      <c r="I8" s="301"/>
      <c r="J8" s="98"/>
      <c r="K8" s="99"/>
      <c r="L8" s="98"/>
    </row>
    <row r="9" spans="1:12" ht="15.75" thickBot="1">
      <c r="A9" s="146"/>
      <c r="B9" s="147"/>
      <c r="C9" s="147"/>
      <c r="D9" s="147"/>
      <c r="E9" s="100"/>
      <c r="F9" s="152"/>
      <c r="G9" s="300"/>
      <c r="H9" s="300"/>
      <c r="I9" s="301"/>
      <c r="J9" s="98"/>
      <c r="K9" s="99"/>
      <c r="L9" s="98"/>
    </row>
    <row r="10" spans="1:12" ht="15.75" thickBot="1">
      <c r="A10" s="146" t="s">
        <v>154</v>
      </c>
      <c r="B10" s="147"/>
      <c r="C10" s="147"/>
      <c r="D10" s="147"/>
      <c r="E10" s="100" t="s">
        <v>155</v>
      </c>
      <c r="F10" s="152"/>
      <c r="G10" s="300"/>
      <c r="H10" s="300"/>
      <c r="I10" s="301"/>
      <c r="J10" s="98"/>
      <c r="K10" s="99"/>
      <c r="L10" s="98"/>
    </row>
    <row r="11" spans="1:12" ht="15">
      <c r="A11" s="91"/>
      <c r="B11" s="91"/>
      <c r="C11" s="91"/>
      <c r="D11" s="91"/>
      <c r="E11" s="101"/>
      <c r="F11" s="102"/>
      <c r="G11" s="94"/>
      <c r="H11" s="94"/>
      <c r="I11" s="94"/>
      <c r="J11" s="98"/>
      <c r="K11" s="99"/>
      <c r="L11" s="98"/>
    </row>
    <row r="12" spans="1:12" ht="15.75" thickBot="1">
      <c r="A12" s="209" t="s">
        <v>156</v>
      </c>
      <c r="B12" s="293"/>
      <c r="C12" s="293"/>
      <c r="D12" s="293"/>
      <c r="E12" s="293"/>
      <c r="F12" s="293"/>
      <c r="G12" s="293"/>
      <c r="H12" s="293"/>
      <c r="I12" s="293"/>
      <c r="J12" s="293"/>
      <c r="K12" s="99"/>
      <c r="L12" s="98"/>
    </row>
    <row r="13" spans="1:12" ht="30.75" thickBot="1">
      <c r="A13" s="260" t="s">
        <v>30</v>
      </c>
      <c r="B13" s="152"/>
      <c r="C13" s="152"/>
      <c r="D13" s="153"/>
      <c r="E13" s="93" t="s">
        <v>52</v>
      </c>
      <c r="F13" s="152" t="s">
        <v>157</v>
      </c>
      <c r="G13" s="325"/>
      <c r="H13" s="325"/>
      <c r="I13" s="269"/>
      <c r="J13" s="98"/>
      <c r="K13" s="99"/>
      <c r="L13" s="98"/>
    </row>
    <row r="14" spans="1:12" ht="15.75" thickBot="1">
      <c r="A14" s="214">
        <v>1</v>
      </c>
      <c r="B14" s="206"/>
      <c r="C14" s="206"/>
      <c r="D14" s="206"/>
      <c r="E14" s="19">
        <v>2</v>
      </c>
      <c r="F14" s="152">
        <v>3</v>
      </c>
      <c r="G14" s="300"/>
      <c r="H14" s="300"/>
      <c r="I14" s="301"/>
      <c r="J14" s="98"/>
      <c r="K14" s="99"/>
      <c r="L14" s="98"/>
    </row>
    <row r="15" spans="1:12" ht="15.75" thickBot="1">
      <c r="A15" s="146" t="s">
        <v>158</v>
      </c>
      <c r="B15" s="147"/>
      <c r="C15" s="147"/>
      <c r="D15" s="147"/>
      <c r="E15" s="100" t="s">
        <v>149</v>
      </c>
      <c r="F15" s="152"/>
      <c r="G15" s="300"/>
      <c r="H15" s="300"/>
      <c r="I15" s="301"/>
      <c r="J15" s="98"/>
      <c r="K15" s="99"/>
      <c r="L15" s="98"/>
    </row>
    <row r="16" spans="1:12" ht="15.75" thickBot="1">
      <c r="A16" s="146" t="s">
        <v>159</v>
      </c>
      <c r="B16" s="147"/>
      <c r="C16" s="147"/>
      <c r="D16" s="147"/>
      <c r="E16" s="100" t="s">
        <v>151</v>
      </c>
      <c r="F16" s="152"/>
      <c r="G16" s="300"/>
      <c r="H16" s="300"/>
      <c r="I16" s="301"/>
      <c r="J16" s="98"/>
      <c r="K16" s="99"/>
      <c r="L16" s="98"/>
    </row>
    <row r="17" spans="1:12" ht="15.75" thickBot="1">
      <c r="A17" s="146" t="s">
        <v>160</v>
      </c>
      <c r="B17" s="147"/>
      <c r="C17" s="147"/>
      <c r="D17" s="147"/>
      <c r="E17" s="100" t="s">
        <v>153</v>
      </c>
      <c r="F17" s="152"/>
      <c r="G17" s="300"/>
      <c r="H17" s="300"/>
      <c r="I17" s="301"/>
      <c r="J17" s="98"/>
      <c r="K17" s="99"/>
      <c r="L17" s="98"/>
    </row>
    <row r="18" spans="1:12" ht="15">
      <c r="A18" s="103"/>
      <c r="B18" s="103"/>
      <c r="C18" s="103"/>
      <c r="D18" s="103"/>
      <c r="E18" s="104"/>
      <c r="F18" s="103"/>
      <c r="G18" s="103"/>
      <c r="H18" s="103"/>
      <c r="I18" s="103"/>
      <c r="J18" s="103"/>
      <c r="K18" s="103"/>
      <c r="L18" s="103"/>
    </row>
    <row r="19" spans="1:10" ht="15">
      <c r="A19" s="107" t="s">
        <v>161</v>
      </c>
      <c r="B19" s="107"/>
      <c r="C19" s="107"/>
      <c r="D19" s="326"/>
      <c r="E19" s="326"/>
      <c r="F19" s="326"/>
      <c r="G19" s="326"/>
      <c r="H19" s="326"/>
      <c r="I19" s="327" t="s">
        <v>166</v>
      </c>
      <c r="J19" s="327"/>
    </row>
    <row r="20" spans="1:10" ht="15">
      <c r="A20" s="1"/>
      <c r="B20" s="1"/>
      <c r="C20" s="108" t="s">
        <v>1</v>
      </c>
      <c r="D20" s="328"/>
      <c r="E20" s="328"/>
      <c r="F20" s="328"/>
      <c r="G20" s="328"/>
      <c r="H20" s="328"/>
      <c r="I20" s="329" t="s">
        <v>2</v>
      </c>
      <c r="J20" s="329"/>
    </row>
    <row r="21" spans="1:10" ht="15">
      <c r="A21" s="107" t="s">
        <v>162</v>
      </c>
      <c r="B21" s="107"/>
      <c r="C21" s="107"/>
      <c r="D21" s="326"/>
      <c r="E21" s="326"/>
      <c r="F21" s="326"/>
      <c r="G21" s="326"/>
      <c r="H21" s="326"/>
      <c r="I21" s="122" t="s">
        <v>163</v>
      </c>
      <c r="J21" s="122"/>
    </row>
    <row r="22" spans="1:10" ht="15">
      <c r="A22" s="1"/>
      <c r="B22" s="1"/>
      <c r="C22" s="108" t="s">
        <v>1</v>
      </c>
      <c r="D22" s="328"/>
      <c r="E22" s="328"/>
      <c r="F22" s="328"/>
      <c r="G22" s="328"/>
      <c r="H22" s="328"/>
      <c r="I22" s="329" t="s">
        <v>2</v>
      </c>
      <c r="J22" s="329"/>
    </row>
    <row r="23" spans="1:10" ht="15">
      <c r="A23" s="107" t="s">
        <v>164</v>
      </c>
      <c r="B23" s="107"/>
      <c r="C23" s="107"/>
      <c r="D23" s="326"/>
      <c r="E23" s="326"/>
      <c r="F23" s="326"/>
      <c r="G23" s="326"/>
      <c r="H23" s="326"/>
      <c r="I23" s="122" t="s">
        <v>165</v>
      </c>
      <c r="J23" s="122"/>
    </row>
    <row r="24" spans="1:10" ht="15">
      <c r="A24" s="1"/>
      <c r="B24" s="1"/>
      <c r="C24" s="108" t="s">
        <v>1</v>
      </c>
      <c r="D24" s="328"/>
      <c r="E24" s="328"/>
      <c r="F24" s="328"/>
      <c r="G24" s="328"/>
      <c r="H24" s="328"/>
      <c r="I24" s="329" t="s">
        <v>2</v>
      </c>
      <c r="J24" s="329"/>
    </row>
  </sheetData>
  <sheetProtection/>
  <mergeCells count="43">
    <mergeCell ref="C24:H24"/>
    <mergeCell ref="I24:J24"/>
    <mergeCell ref="A21:C21"/>
    <mergeCell ref="D21:H21"/>
    <mergeCell ref="I21:J21"/>
    <mergeCell ref="C22:H22"/>
    <mergeCell ref="I22:J22"/>
    <mergeCell ref="A23:C23"/>
    <mergeCell ref="D23:H23"/>
    <mergeCell ref="I23:J23"/>
    <mergeCell ref="A17:D17"/>
    <mergeCell ref="F17:I17"/>
    <mergeCell ref="A19:C19"/>
    <mergeCell ref="D19:H19"/>
    <mergeCell ref="I19:J19"/>
    <mergeCell ref="C20:H20"/>
    <mergeCell ref="I20:J20"/>
    <mergeCell ref="A14:D14"/>
    <mergeCell ref="F14:I14"/>
    <mergeCell ref="A15:D15"/>
    <mergeCell ref="F15:I15"/>
    <mergeCell ref="A16:D16"/>
    <mergeCell ref="F16:I16"/>
    <mergeCell ref="A9:D9"/>
    <mergeCell ref="F9:I9"/>
    <mergeCell ref="A10:D10"/>
    <mergeCell ref="F10:I10"/>
    <mergeCell ref="A12:J12"/>
    <mergeCell ref="A13:D13"/>
    <mergeCell ref="F13:I13"/>
    <mergeCell ref="A6:D6"/>
    <mergeCell ref="F6:I6"/>
    <mergeCell ref="A7:D7"/>
    <mergeCell ref="F7:I7"/>
    <mergeCell ref="A8:D8"/>
    <mergeCell ref="F8:I8"/>
    <mergeCell ref="A1:L1"/>
    <mergeCell ref="B2:L2"/>
    <mergeCell ref="B3:L3"/>
    <mergeCell ref="A4:D4"/>
    <mergeCell ref="F4:I4"/>
    <mergeCell ref="A5:D5"/>
    <mergeCell ref="F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2017-01-27T05:41:56Z</cp:lastPrinted>
  <dcterms:created xsi:type="dcterms:W3CDTF">2016-12-21T03:17:32Z</dcterms:created>
  <dcterms:modified xsi:type="dcterms:W3CDTF">2017-11-27T06:38:14Z</dcterms:modified>
  <cp:category/>
  <cp:version/>
  <cp:contentType/>
  <cp:contentStatus/>
</cp:coreProperties>
</file>